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53\"/>
    </mc:Choice>
  </mc:AlternateContent>
  <bookViews>
    <workbookView xWindow="480" yWindow="60" windowWidth="12120" windowHeight="8505" tabRatio="738"/>
  </bookViews>
  <sheets>
    <sheet name="Pedido" sheetId="1" r:id="rId1"/>
    <sheet name="ICMS ST SP" sheetId="5" r:id="rId2"/>
    <sheet name="ICMS ST RS" sheetId="10" r:id="rId3"/>
    <sheet name="ICMS ST PR" sheetId="11" r:id="rId4"/>
    <sheet name="ICMS ST SC" sheetId="12" r:id="rId5"/>
    <sheet name="ICMS ST-MG" sheetId="2" r:id="rId6"/>
    <sheet name="ICMS ST -DF" sheetId="6" r:id="rId7"/>
    <sheet name="ICMS-ST RJ" sheetId="13" r:id="rId8"/>
    <sheet name="CONFERENCIA DE PEDIDO" sheetId="4" r:id="rId9"/>
  </sheets>
  <calcPr calcId="125725"/>
</workbook>
</file>

<file path=xl/calcChain.xml><?xml version="1.0" encoding="utf-8"?>
<calcChain xmlns="http://schemas.openxmlformats.org/spreadsheetml/2006/main">
  <c r="D24" i="4" l="1"/>
  <c r="D25" i="4"/>
  <c r="D26" i="4"/>
  <c r="F24" i="4"/>
  <c r="H24" i="4"/>
  <c r="J24" i="4"/>
  <c r="L24" i="4"/>
  <c r="N24" i="4"/>
  <c r="P24" i="4"/>
  <c r="R24" i="4"/>
  <c r="T24" i="4"/>
  <c r="F25" i="4"/>
  <c r="H25" i="4"/>
  <c r="J25" i="4"/>
  <c r="L25" i="4"/>
  <c r="N25" i="4"/>
  <c r="P25" i="4"/>
  <c r="R25" i="4"/>
  <c r="T25" i="4"/>
  <c r="F26" i="4"/>
  <c r="H26" i="4"/>
  <c r="J26" i="4"/>
  <c r="L26" i="4"/>
  <c r="N26" i="4"/>
  <c r="P26" i="4"/>
  <c r="R26" i="4"/>
  <c r="T26" i="4"/>
  <c r="F27" i="4"/>
  <c r="H27" i="4"/>
  <c r="J27" i="4"/>
  <c r="L27" i="4"/>
  <c r="N27" i="4"/>
  <c r="P27" i="4"/>
  <c r="R27" i="4"/>
  <c r="T27" i="4"/>
  <c r="F28" i="4"/>
  <c r="H28" i="4"/>
  <c r="J28" i="4"/>
  <c r="L28" i="4"/>
  <c r="N28" i="4"/>
  <c r="P28" i="4"/>
  <c r="R28" i="4"/>
  <c r="T28" i="4"/>
  <c r="F29" i="4"/>
  <c r="H29" i="4"/>
  <c r="J29" i="4"/>
  <c r="L29" i="4"/>
  <c r="N29" i="4"/>
  <c r="P29" i="4"/>
  <c r="R29" i="4"/>
  <c r="T29" i="4"/>
  <c r="D27" i="4"/>
  <c r="D28" i="4"/>
  <c r="D29" i="4"/>
  <c r="Y28" i="1"/>
  <c r="Y29" i="1"/>
  <c r="Y30" i="1"/>
  <c r="Y31" i="1"/>
  <c r="Y32" i="1"/>
  <c r="Y33" i="1"/>
  <c r="X20" i="1"/>
  <c r="Y20" i="1"/>
  <c r="L5" i="5"/>
  <c r="X21" i="1"/>
  <c r="V25" i="4"/>
  <c r="X22" i="1"/>
  <c r="V26" i="4"/>
  <c r="X23" i="1"/>
  <c r="V27" i="4"/>
  <c r="X24" i="1"/>
  <c r="V28" i="4"/>
  <c r="X25" i="1"/>
  <c r="V29" i="4"/>
  <c r="X26" i="1"/>
  <c r="Y26" i="1"/>
  <c r="X27" i="1"/>
  <c r="Y27" i="1"/>
  <c r="X28" i="1"/>
  <c r="X29" i="1"/>
  <c r="X30" i="1"/>
  <c r="X31" i="1"/>
  <c r="X32" i="1"/>
  <c r="X121" i="1"/>
  <c r="Y121" i="1"/>
  <c r="H120" i="4"/>
  <c r="H119" i="4"/>
  <c r="H118" i="4"/>
  <c r="J117" i="4"/>
  <c r="H117" i="4"/>
  <c r="F117" i="4"/>
  <c r="N98" i="4"/>
  <c r="N96" i="4"/>
  <c r="N97" i="4"/>
  <c r="N95" i="4"/>
  <c r="J36" i="4"/>
  <c r="J37" i="4"/>
  <c r="T36" i="4"/>
  <c r="T18" i="4"/>
  <c r="T17" i="4"/>
  <c r="T16" i="4"/>
  <c r="T15" i="4"/>
  <c r="T14" i="4"/>
  <c r="T13" i="4"/>
  <c r="R18" i="4"/>
  <c r="R17" i="4"/>
  <c r="R16" i="4"/>
  <c r="R15" i="4"/>
  <c r="R14" i="4"/>
  <c r="R13" i="4"/>
  <c r="P18" i="4"/>
  <c r="P17" i="4"/>
  <c r="P16" i="4"/>
  <c r="P15" i="4"/>
  <c r="P14" i="4"/>
  <c r="P13" i="4"/>
  <c r="N18" i="4"/>
  <c r="N17" i="4"/>
  <c r="N16" i="4"/>
  <c r="N15" i="4"/>
  <c r="N14" i="4"/>
  <c r="N13" i="4"/>
  <c r="N20" i="4"/>
  <c r="N21" i="4"/>
  <c r="N22" i="4"/>
  <c r="L20" i="4"/>
  <c r="L21" i="4"/>
  <c r="L22" i="4"/>
  <c r="A131" i="4"/>
  <c r="D85" i="4"/>
  <c r="D86" i="4"/>
  <c r="D60" i="4"/>
  <c r="D59" i="4"/>
  <c r="F42" i="4"/>
  <c r="H42" i="4"/>
  <c r="J42" i="4"/>
  <c r="L42" i="4"/>
  <c r="N42" i="4"/>
  <c r="P42" i="4"/>
  <c r="R42" i="4"/>
  <c r="T42" i="4"/>
  <c r="F43" i="4"/>
  <c r="H43" i="4"/>
  <c r="J43" i="4"/>
  <c r="L43" i="4"/>
  <c r="N43" i="4"/>
  <c r="P43" i="4"/>
  <c r="R43" i="4"/>
  <c r="T43" i="4"/>
  <c r="F44" i="4"/>
  <c r="H44" i="4"/>
  <c r="J44" i="4"/>
  <c r="L44" i="4"/>
  <c r="N44" i="4"/>
  <c r="P44" i="4"/>
  <c r="R44" i="4"/>
  <c r="T44" i="4"/>
  <c r="F45" i="4"/>
  <c r="H45" i="4"/>
  <c r="J45" i="4"/>
  <c r="D43" i="4"/>
  <c r="D44" i="4"/>
  <c r="D45" i="4"/>
  <c r="N30" i="4"/>
  <c r="P30" i="4"/>
  <c r="N31" i="4"/>
  <c r="P31" i="4"/>
  <c r="N32" i="4"/>
  <c r="N33" i="4"/>
  <c r="P33" i="4"/>
  <c r="N34" i="4"/>
  <c r="P34" i="4"/>
  <c r="N35" i="4"/>
  <c r="P35" i="4"/>
  <c r="N36" i="4"/>
  <c r="N39" i="4"/>
  <c r="P39" i="4"/>
  <c r="N40" i="4"/>
  <c r="P40" i="4"/>
  <c r="N41" i="4"/>
  <c r="P41" i="4"/>
  <c r="F18" i="4"/>
  <c r="H18" i="4"/>
  <c r="J18" i="4"/>
  <c r="L18" i="4"/>
  <c r="D17" i="4"/>
  <c r="D18" i="4"/>
  <c r="X56" i="1"/>
  <c r="V60" i="4"/>
  <c r="X55" i="1"/>
  <c r="V59" i="4"/>
  <c r="X82" i="1"/>
  <c r="V86" i="4"/>
  <c r="X81" i="1"/>
  <c r="V85" i="4"/>
  <c r="X40" i="1"/>
  <c r="Y40" i="1"/>
  <c r="X39" i="1"/>
  <c r="V43" i="4"/>
  <c r="X14" i="1"/>
  <c r="V18" i="4"/>
  <c r="H70" i="4"/>
  <c r="F70" i="4"/>
  <c r="D70" i="4"/>
  <c r="V70" i="4"/>
  <c r="D82" i="4"/>
  <c r="D81" i="4"/>
  <c r="D80" i="4"/>
  <c r="D79" i="4"/>
  <c r="X78" i="1"/>
  <c r="V82" i="4"/>
  <c r="X77" i="1"/>
  <c r="Y77" i="1"/>
  <c r="X76" i="1"/>
  <c r="Y76" i="1"/>
  <c r="X75" i="1"/>
  <c r="Y75" i="1"/>
  <c r="J97" i="4"/>
  <c r="L96" i="4"/>
  <c r="H96" i="4"/>
  <c r="F96" i="4"/>
  <c r="D96" i="4"/>
  <c r="L98" i="4"/>
  <c r="H98" i="4"/>
  <c r="F98" i="4"/>
  <c r="D98" i="4"/>
  <c r="L97" i="4"/>
  <c r="H97" i="4"/>
  <c r="F97" i="4"/>
  <c r="D97" i="4"/>
  <c r="R41" i="4"/>
  <c r="R40" i="4"/>
  <c r="R39" i="4"/>
  <c r="R35" i="4"/>
  <c r="R34" i="4"/>
  <c r="R33" i="4"/>
  <c r="R31" i="4"/>
  <c r="R30" i="4"/>
  <c r="G90" i="4"/>
  <c r="D90" i="4"/>
  <c r="G91" i="4"/>
  <c r="V91" i="4"/>
  <c r="D91" i="4"/>
  <c r="J71" i="4"/>
  <c r="V71" i="4"/>
  <c r="D77" i="4"/>
  <c r="D66" i="4"/>
  <c r="D51" i="4"/>
  <c r="V51" i="4"/>
  <c r="L36" i="4"/>
  <c r="H36" i="4"/>
  <c r="F36" i="4"/>
  <c r="X73" i="1"/>
  <c r="V77" i="4"/>
  <c r="X86" i="1"/>
  <c r="Y86" i="1"/>
  <c r="X66" i="1"/>
  <c r="Y66" i="1"/>
  <c r="X62" i="1"/>
  <c r="V66" i="4"/>
  <c r="X47" i="1"/>
  <c r="Y47" i="1"/>
  <c r="V36" i="4"/>
  <c r="F76" i="4"/>
  <c r="F75" i="4"/>
  <c r="F74" i="4"/>
  <c r="F73" i="4"/>
  <c r="D76" i="4"/>
  <c r="D75" i="4"/>
  <c r="X71" i="1"/>
  <c r="Y71" i="1"/>
  <c r="X72" i="1"/>
  <c r="Y72" i="1"/>
  <c r="T32" i="4"/>
  <c r="L32" i="4"/>
  <c r="J32" i="4"/>
  <c r="H32" i="4"/>
  <c r="F32" i="4"/>
  <c r="D32" i="4"/>
  <c r="D20" i="4"/>
  <c r="D124" i="4"/>
  <c r="D123" i="4"/>
  <c r="D122" i="4"/>
  <c r="J119" i="4"/>
  <c r="F119" i="4"/>
  <c r="D120" i="4"/>
  <c r="D119" i="4"/>
  <c r="D118" i="4"/>
  <c r="D117" i="4"/>
  <c r="L107" i="4"/>
  <c r="H114" i="4"/>
  <c r="H113" i="4"/>
  <c r="H112" i="4"/>
  <c r="H111" i="4"/>
  <c r="H110" i="4"/>
  <c r="H109" i="4"/>
  <c r="H108" i="4"/>
  <c r="D113" i="4"/>
  <c r="D112" i="4"/>
  <c r="D111" i="4"/>
  <c r="D110" i="4"/>
  <c r="D109" i="4"/>
  <c r="D108" i="4"/>
  <c r="H69" i="4"/>
  <c r="F69" i="4"/>
  <c r="D69" i="4"/>
  <c r="V69" i="4"/>
  <c r="J22" i="4"/>
  <c r="H22" i="4"/>
  <c r="F22" i="4"/>
  <c r="V22" i="4"/>
  <c r="D22" i="4"/>
  <c r="J21" i="4"/>
  <c r="H21" i="4"/>
  <c r="F21" i="4"/>
  <c r="D21" i="4"/>
  <c r="J20" i="4"/>
  <c r="H20" i="4"/>
  <c r="F20" i="4"/>
  <c r="F20" i="13"/>
  <c r="F20" i="6"/>
  <c r="F20" i="2"/>
  <c r="F20" i="12"/>
  <c r="F20" i="11"/>
  <c r="F20" i="10"/>
  <c r="X106" i="1"/>
  <c r="V110" i="4"/>
  <c r="X107" i="1"/>
  <c r="Y107" i="1"/>
  <c r="X108" i="1"/>
  <c r="Y108" i="1"/>
  <c r="CA5" i="11"/>
  <c r="X109" i="1"/>
  <c r="Y109" i="1"/>
  <c r="V32" i="4"/>
  <c r="X120" i="1"/>
  <c r="V124" i="4"/>
  <c r="X119" i="1"/>
  <c r="V123" i="4"/>
  <c r="X118" i="1"/>
  <c r="Y118" i="1"/>
  <c r="X110" i="1"/>
  <c r="V114" i="4"/>
  <c r="X105" i="1"/>
  <c r="V109" i="4"/>
  <c r="X104" i="1"/>
  <c r="V108" i="4"/>
  <c r="X103" i="1"/>
  <c r="V107" i="4"/>
  <c r="X116" i="1"/>
  <c r="V120" i="4"/>
  <c r="X115" i="1"/>
  <c r="V119" i="4"/>
  <c r="X114" i="1"/>
  <c r="V118" i="4"/>
  <c r="X113" i="1"/>
  <c r="Y113" i="1"/>
  <c r="X93" i="1"/>
  <c r="V97" i="4"/>
  <c r="X92" i="1"/>
  <c r="Y92" i="1"/>
  <c r="X17" i="1"/>
  <c r="Y17" i="1"/>
  <c r="X18" i="1"/>
  <c r="Y18" i="1"/>
  <c r="X16" i="1"/>
  <c r="V20" i="4"/>
  <c r="X9" i="1"/>
  <c r="Y9" i="1"/>
  <c r="C5" i="10"/>
  <c r="X10" i="1"/>
  <c r="V14" i="4"/>
  <c r="X11" i="1"/>
  <c r="V15" i="4"/>
  <c r="X12" i="1"/>
  <c r="Y12" i="1"/>
  <c r="F5" i="13"/>
  <c r="X13" i="1"/>
  <c r="V17" i="4"/>
  <c r="B7" i="4"/>
  <c r="B11" i="4"/>
  <c r="B126" i="4"/>
  <c r="A127" i="4"/>
  <c r="A128" i="4"/>
  <c r="A129" i="4"/>
  <c r="A130" i="4"/>
  <c r="A132" i="4"/>
  <c r="A133" i="4"/>
  <c r="A134" i="4"/>
  <c r="B134" i="4"/>
  <c r="X41" i="1"/>
  <c r="Y41" i="1"/>
  <c r="V7" i="4"/>
  <c r="D13" i="4"/>
  <c r="F13" i="4"/>
  <c r="H13" i="4"/>
  <c r="J13" i="4"/>
  <c r="L13" i="4"/>
  <c r="D14" i="4"/>
  <c r="F14" i="4"/>
  <c r="H14" i="4"/>
  <c r="J14" i="4"/>
  <c r="L14" i="4"/>
  <c r="D15" i="4"/>
  <c r="F15" i="4"/>
  <c r="H15" i="4"/>
  <c r="J15" i="4"/>
  <c r="L15" i="4"/>
  <c r="D16" i="4"/>
  <c r="F16" i="4"/>
  <c r="H16" i="4"/>
  <c r="J16" i="4"/>
  <c r="L16" i="4"/>
  <c r="F17" i="4"/>
  <c r="H17" i="4"/>
  <c r="J17" i="4"/>
  <c r="L17" i="4"/>
  <c r="D30" i="4"/>
  <c r="F30" i="4"/>
  <c r="H30" i="4"/>
  <c r="J30" i="4"/>
  <c r="L30" i="4"/>
  <c r="T30" i="4"/>
  <c r="D31" i="4"/>
  <c r="F31" i="4"/>
  <c r="H31" i="4"/>
  <c r="J31" i="4"/>
  <c r="L31" i="4"/>
  <c r="T31" i="4"/>
  <c r="D33" i="4"/>
  <c r="F33" i="4"/>
  <c r="H33" i="4"/>
  <c r="J33" i="4"/>
  <c r="L33" i="4"/>
  <c r="T33" i="4"/>
  <c r="D34" i="4"/>
  <c r="F34" i="4"/>
  <c r="H34" i="4"/>
  <c r="J34" i="4"/>
  <c r="L34" i="4"/>
  <c r="T34" i="4"/>
  <c r="D35" i="4"/>
  <c r="F35" i="4"/>
  <c r="H35" i="4"/>
  <c r="J35" i="4"/>
  <c r="L35" i="4"/>
  <c r="T35" i="4"/>
  <c r="D39" i="4"/>
  <c r="F39" i="4"/>
  <c r="H39" i="4"/>
  <c r="J39" i="4"/>
  <c r="L39" i="4"/>
  <c r="T39" i="4"/>
  <c r="D40" i="4"/>
  <c r="F40" i="4"/>
  <c r="H40" i="4"/>
  <c r="J40" i="4"/>
  <c r="L40" i="4"/>
  <c r="T40" i="4"/>
  <c r="D41" i="4"/>
  <c r="F41" i="4"/>
  <c r="H41" i="4"/>
  <c r="J41" i="4"/>
  <c r="L41" i="4"/>
  <c r="T41" i="4"/>
  <c r="D42" i="4"/>
  <c r="D47" i="4"/>
  <c r="D48" i="4"/>
  <c r="D49" i="4"/>
  <c r="D50" i="4"/>
  <c r="D52" i="4"/>
  <c r="D53" i="4"/>
  <c r="D54" i="4"/>
  <c r="D55" i="4"/>
  <c r="D56" i="4"/>
  <c r="D57" i="4"/>
  <c r="D58" i="4"/>
  <c r="D62" i="4"/>
  <c r="D63" i="4"/>
  <c r="D64" i="4"/>
  <c r="D65" i="4"/>
  <c r="D67" i="4"/>
  <c r="D73" i="4"/>
  <c r="D74" i="4"/>
  <c r="D84" i="4"/>
  <c r="D88" i="4"/>
  <c r="G88" i="4"/>
  <c r="D89" i="4"/>
  <c r="G89" i="4"/>
  <c r="D92" i="4"/>
  <c r="G92" i="4"/>
  <c r="D95" i="4"/>
  <c r="F95" i="4"/>
  <c r="H95" i="4"/>
  <c r="J95" i="4"/>
  <c r="L95" i="4"/>
  <c r="H101" i="4"/>
  <c r="D102" i="4"/>
  <c r="F102" i="4"/>
  <c r="D103" i="4"/>
  <c r="F103" i="4"/>
  <c r="D104" i="4"/>
  <c r="F104" i="4"/>
  <c r="F20" i="5"/>
  <c r="X33" i="1"/>
  <c r="X35" i="1"/>
  <c r="V39" i="4"/>
  <c r="X36" i="1"/>
  <c r="X37" i="1"/>
  <c r="Y37" i="1"/>
  <c r="X38" i="1"/>
  <c r="X43" i="1"/>
  <c r="V47" i="4"/>
  <c r="X44" i="1"/>
  <c r="Y44" i="1"/>
  <c r="X45" i="1"/>
  <c r="V49" i="4"/>
  <c r="X46" i="1"/>
  <c r="Y46" i="1"/>
  <c r="X48" i="1"/>
  <c r="V52" i="4"/>
  <c r="X49" i="1"/>
  <c r="Y49" i="1"/>
  <c r="X50" i="1"/>
  <c r="Y50" i="1"/>
  <c r="X51" i="1"/>
  <c r="V55" i="4"/>
  <c r="X52" i="1"/>
  <c r="V56" i="4"/>
  <c r="X53" i="1"/>
  <c r="V57" i="4"/>
  <c r="X54" i="1"/>
  <c r="Y54" i="1"/>
  <c r="X58" i="1"/>
  <c r="Y58" i="1"/>
  <c r="AT5" i="5"/>
  <c r="X59" i="1"/>
  <c r="V63" i="4"/>
  <c r="X60" i="1"/>
  <c r="X61" i="1"/>
  <c r="Y61" i="1"/>
  <c r="X63" i="1"/>
  <c r="X65" i="1"/>
  <c r="Y65" i="1"/>
  <c r="X67" i="1"/>
  <c r="Y67" i="1"/>
  <c r="BB5" i="2"/>
  <c r="X69" i="1"/>
  <c r="X70" i="1"/>
  <c r="V74" i="4"/>
  <c r="X80" i="1"/>
  <c r="Y80" i="1"/>
  <c r="X84" i="1"/>
  <c r="V88" i="4"/>
  <c r="X85" i="1"/>
  <c r="V89" i="4"/>
  <c r="X87" i="1"/>
  <c r="V90" i="4"/>
  <c r="X88" i="1"/>
  <c r="Y88" i="1"/>
  <c r="X91" i="1"/>
  <c r="Y91" i="1"/>
  <c r="BL5" i="6"/>
  <c r="X94" i="1"/>
  <c r="Y94" i="1"/>
  <c r="X97" i="1"/>
  <c r="V101" i="4"/>
  <c r="X98" i="1"/>
  <c r="V102" i="4"/>
  <c r="X99" i="1"/>
  <c r="V103" i="4"/>
  <c r="X100" i="1"/>
  <c r="V41" i="4"/>
  <c r="V76" i="4"/>
  <c r="V21" i="4"/>
  <c r="CD5" i="10"/>
  <c r="Y114" i="1"/>
  <c r="CE5" i="11"/>
  <c r="Y105" i="1"/>
  <c r="V75" i="4"/>
  <c r="CH5" i="5"/>
  <c r="Y120" i="1"/>
  <c r="CJ5" i="11"/>
  <c r="CB5" i="10"/>
  <c r="Y73" i="1"/>
  <c r="BE5" i="10"/>
  <c r="V48" i="4"/>
  <c r="BX5" i="10"/>
  <c r="V79" i="4"/>
  <c r="CF5" i="6"/>
  <c r="V53" i="4"/>
  <c r="V31" i="4"/>
  <c r="V54" i="4"/>
  <c r="BZ5" i="6"/>
  <c r="BZ5" i="12"/>
  <c r="CB5" i="6"/>
  <c r="AT5" i="6"/>
  <c r="Y11" i="1"/>
  <c r="E5" i="2"/>
  <c r="E5" i="6"/>
  <c r="Y93" i="1"/>
  <c r="BP5" i="10"/>
  <c r="Y39" i="1"/>
  <c r="AD5" i="6"/>
  <c r="Y81" i="1"/>
  <c r="Y55" i="1"/>
  <c r="AR5" i="5"/>
  <c r="Y56" i="1"/>
  <c r="Y51" i="1"/>
  <c r="AN5" i="5"/>
  <c r="BZ5" i="2"/>
  <c r="Y14" i="1"/>
  <c r="H5" i="13"/>
  <c r="Y115" i="1"/>
  <c r="CF5" i="5"/>
  <c r="Y104" i="1"/>
  <c r="BU5" i="13"/>
  <c r="BP5" i="5"/>
  <c r="BO5" i="10"/>
  <c r="BO5" i="5"/>
  <c r="BI5" i="12"/>
  <c r="BI5" i="2"/>
  <c r="Y84" i="1"/>
  <c r="BI5" i="10"/>
  <c r="Y82" i="1"/>
  <c r="V80" i="4"/>
  <c r="Y78" i="1"/>
  <c r="BG5" i="5"/>
  <c r="X5" i="5"/>
  <c r="BB5" i="6"/>
  <c r="BB5" i="13"/>
  <c r="BB5" i="5"/>
  <c r="BB5" i="11"/>
  <c r="V65" i="4"/>
  <c r="V35" i="4"/>
  <c r="V50" i="4"/>
  <c r="K5" i="6"/>
  <c r="K5" i="10"/>
  <c r="Y16" i="1"/>
  <c r="I5" i="10"/>
  <c r="F5" i="2"/>
  <c r="H5" i="12"/>
  <c r="H5" i="11"/>
  <c r="CD5" i="12"/>
  <c r="CD5" i="2"/>
  <c r="BG5" i="6"/>
  <c r="BG5" i="12"/>
  <c r="CJ5" i="5"/>
  <c r="CH5" i="12"/>
  <c r="AN5" i="10"/>
  <c r="AN5" i="12"/>
  <c r="AD5" i="5"/>
  <c r="AD5" i="11"/>
  <c r="AD5" i="2"/>
  <c r="I5" i="11"/>
  <c r="I5" i="2"/>
  <c r="AD5" i="12"/>
  <c r="V44" i="4"/>
  <c r="Y35" i="1"/>
  <c r="AD5" i="10"/>
  <c r="AE5" i="12"/>
  <c r="AE5" i="10"/>
  <c r="AL5" i="13"/>
  <c r="AL5" i="2"/>
  <c r="AL5" i="11"/>
  <c r="AG5" i="5"/>
  <c r="AG5" i="10"/>
  <c r="AG5" i="11"/>
  <c r="AG5" i="12"/>
  <c r="AG5" i="2"/>
  <c r="AG5" i="6"/>
  <c r="AI5" i="10"/>
  <c r="AI5" i="2"/>
  <c r="AN5" i="13"/>
  <c r="Y43" i="1"/>
  <c r="AR5" i="2"/>
  <c r="Y59" i="1"/>
  <c r="AU5" i="2"/>
  <c r="AU5" i="10"/>
  <c r="V81" i="4"/>
  <c r="Y98" i="1"/>
  <c r="V112" i="4"/>
  <c r="CE5" i="10"/>
  <c r="CC5" i="2"/>
  <c r="CE5" i="5"/>
  <c r="CC5" i="12"/>
  <c r="CC5" i="6"/>
  <c r="Y119" i="1"/>
  <c r="Y10" i="1"/>
  <c r="V13" i="4"/>
  <c r="Y116" i="1"/>
  <c r="CE5" i="13"/>
  <c r="CF5" i="11"/>
  <c r="CD5" i="6"/>
  <c r="CC5" i="13"/>
  <c r="Y110" i="1"/>
  <c r="Y106" i="1"/>
  <c r="BU5" i="12"/>
  <c r="BU5" i="2"/>
  <c r="BW5" i="10"/>
  <c r="BW5" i="11"/>
  <c r="BU5" i="6"/>
  <c r="BW5" i="5"/>
  <c r="Y99" i="1"/>
  <c r="BR5" i="13"/>
  <c r="Y97" i="1"/>
  <c r="BP5" i="6"/>
  <c r="BP5" i="11"/>
  <c r="BN5" i="12"/>
  <c r="BN5" i="13"/>
  <c r="BN5" i="6"/>
  <c r="BN5" i="2"/>
  <c r="Y87" i="1"/>
  <c r="Y85" i="1"/>
  <c r="BH5" i="13"/>
  <c r="V84" i="4"/>
  <c r="BE5" i="6"/>
  <c r="BE5" i="13"/>
  <c r="BE5" i="2"/>
  <c r="Y70" i="1"/>
  <c r="Y62" i="1"/>
  <c r="AU5" i="5"/>
  <c r="AR5" i="6"/>
  <c r="AR5" i="12"/>
  <c r="AR5" i="11"/>
  <c r="AR5" i="10"/>
  <c r="V58" i="4"/>
  <c r="Y53" i="1"/>
  <c r="Y52" i="1"/>
  <c r="AO5" i="5"/>
  <c r="Y48" i="1"/>
  <c r="AK5" i="11"/>
  <c r="AI5" i="11"/>
  <c r="AI5" i="5"/>
  <c r="Y45" i="1"/>
  <c r="W5" i="11"/>
  <c r="W5" i="2"/>
  <c r="W5" i="12"/>
  <c r="W5" i="13"/>
  <c r="W5" i="10"/>
  <c r="W5" i="5"/>
  <c r="W5" i="6"/>
  <c r="V33" i="4"/>
  <c r="T5" i="2"/>
  <c r="I5" i="5"/>
  <c r="I5" i="12"/>
  <c r="H5" i="2"/>
  <c r="H5" i="6"/>
  <c r="V16" i="4"/>
  <c r="E5" i="12"/>
  <c r="E5" i="10"/>
  <c r="E5" i="5"/>
  <c r="BR5" i="12"/>
  <c r="BR5" i="6"/>
  <c r="BT5" i="5"/>
  <c r="BJ5" i="5"/>
  <c r="BJ5" i="10"/>
  <c r="BV5" i="6"/>
  <c r="BV5" i="13"/>
  <c r="BV5" i="12"/>
  <c r="BV5" i="2"/>
  <c r="BX5" i="11"/>
  <c r="BX5" i="5"/>
  <c r="V64" i="4"/>
  <c r="Y60" i="1"/>
  <c r="AO5" i="11"/>
  <c r="AO5" i="13"/>
  <c r="AO5" i="12"/>
  <c r="V34" i="4"/>
  <c r="K5" i="11"/>
  <c r="K5" i="5"/>
  <c r="K5" i="12"/>
  <c r="K5" i="2"/>
  <c r="K5" i="13"/>
  <c r="CD5" i="5"/>
  <c r="CD5" i="11"/>
  <c r="CB5" i="2"/>
  <c r="CB5" i="12"/>
  <c r="CB5" i="13"/>
  <c r="CH5" i="10"/>
  <c r="CH5" i="11"/>
  <c r="CF5" i="12"/>
  <c r="CF5" i="2"/>
  <c r="CB5" i="11"/>
  <c r="BZ5" i="13"/>
  <c r="CB5" i="5"/>
  <c r="BQ5" i="6"/>
  <c r="BS5" i="11"/>
  <c r="BS5" i="10"/>
  <c r="BS5" i="5"/>
  <c r="BQ5" i="13"/>
  <c r="BQ5" i="2"/>
  <c r="BQ5" i="12"/>
  <c r="CE5" i="2"/>
  <c r="V104" i="4"/>
  <c r="Y100" i="1"/>
  <c r="BR5" i="10"/>
  <c r="BP5" i="13"/>
  <c r="BR5" i="5"/>
  <c r="V42" i="4"/>
  <c r="Y38" i="1"/>
  <c r="F5" i="10"/>
  <c r="F5" i="5"/>
  <c r="F5" i="6"/>
  <c r="F5" i="12"/>
  <c r="F5" i="11"/>
  <c r="AE5" i="11"/>
  <c r="AE5" i="6"/>
  <c r="AE5" i="2"/>
  <c r="AE5" i="5"/>
  <c r="T5" i="11"/>
  <c r="BN5" i="11"/>
  <c r="BL5" i="13"/>
  <c r="BN5" i="5"/>
  <c r="BL5" i="2"/>
  <c r="BL5" i="12"/>
  <c r="BN5" i="10"/>
  <c r="AT5" i="2"/>
  <c r="AT5" i="10"/>
  <c r="AT5" i="12"/>
  <c r="AT5" i="11"/>
  <c r="AL5" i="5"/>
  <c r="AL5" i="10"/>
  <c r="AL5" i="12"/>
  <c r="AL5" i="6"/>
  <c r="Y36" i="1"/>
  <c r="V40" i="4"/>
  <c r="C5" i="5"/>
  <c r="C5" i="12"/>
  <c r="C5" i="11"/>
  <c r="C5" i="2"/>
  <c r="C5" i="13"/>
  <c r="C5" i="6"/>
  <c r="BM5" i="12"/>
  <c r="BM5" i="13"/>
  <c r="BO5" i="11"/>
  <c r="BM5" i="6"/>
  <c r="BM5" i="2"/>
  <c r="BG5" i="10"/>
  <c r="BG5" i="11"/>
  <c r="V92" i="4"/>
  <c r="X5" i="2"/>
  <c r="X5" i="12"/>
  <c r="X5" i="11"/>
  <c r="X5" i="13"/>
  <c r="X5" i="10"/>
  <c r="X5" i="6"/>
  <c r="AS5" i="11"/>
  <c r="AS5" i="2"/>
  <c r="AS5" i="5"/>
  <c r="AS5" i="6"/>
  <c r="AS5" i="13"/>
  <c r="AS5" i="10"/>
  <c r="AS5" i="12"/>
  <c r="Y69" i="1"/>
  <c r="BC5" i="11"/>
  <c r="BC5" i="6"/>
  <c r="V73" i="4"/>
  <c r="Y63" i="1"/>
  <c r="V67" i="4"/>
  <c r="AF5" i="11"/>
  <c r="AF5" i="6"/>
  <c r="CA5" i="5"/>
  <c r="BY5" i="2"/>
  <c r="CA5" i="10"/>
  <c r="BY5" i="6"/>
  <c r="BY5" i="12"/>
  <c r="BI5" i="13"/>
  <c r="BI5" i="6"/>
  <c r="BK5" i="10"/>
  <c r="BK5" i="11"/>
  <c r="BK5" i="5"/>
  <c r="Y103" i="1"/>
  <c r="V117" i="4"/>
  <c r="V122" i="4"/>
  <c r="V113" i="4"/>
  <c r="V111" i="4"/>
  <c r="AN5" i="2"/>
  <c r="AH5" i="12"/>
  <c r="AN5" i="11"/>
  <c r="AH5" i="10"/>
  <c r="AI5" i="13"/>
  <c r="BI5" i="5"/>
  <c r="BI5" i="11"/>
  <c r="CF5" i="10"/>
  <c r="H5" i="5"/>
  <c r="H5" i="10"/>
  <c r="D5" i="5"/>
  <c r="D5" i="11"/>
  <c r="AI5" i="6"/>
  <c r="BG5" i="2"/>
  <c r="AN5" i="6"/>
  <c r="BE5" i="12"/>
  <c r="BE5" i="11"/>
  <c r="E5" i="11"/>
  <c r="E5" i="13"/>
  <c r="Y13" i="1"/>
  <c r="G5" i="10"/>
  <c r="BE5" i="5"/>
  <c r="CH5" i="13"/>
  <c r="V62" i="4"/>
  <c r="AI5" i="12"/>
  <c r="CH5" i="6"/>
  <c r="I5" i="6"/>
  <c r="CD5" i="13"/>
  <c r="T5" i="13"/>
  <c r="T5" i="5"/>
  <c r="T5" i="6"/>
  <c r="Z5" i="5"/>
  <c r="Z5" i="11"/>
  <c r="Z5" i="12"/>
  <c r="Z5" i="2"/>
  <c r="Z5" i="6"/>
  <c r="Z5" i="10"/>
  <c r="AF5" i="10"/>
  <c r="AF5" i="12"/>
  <c r="AK5" i="2"/>
  <c r="AK5" i="6"/>
  <c r="AF5" i="2"/>
  <c r="AF5" i="5"/>
  <c r="AU5" i="12"/>
  <c r="AU5" i="11"/>
  <c r="AU5" i="6"/>
  <c r="BP5" i="2"/>
  <c r="CG5" i="10"/>
  <c r="CE5" i="6"/>
  <c r="CG5" i="12"/>
  <c r="CG5" i="13"/>
  <c r="CI5" i="10"/>
  <c r="CG5" i="2"/>
  <c r="CG5" i="6"/>
  <c r="CI5" i="5"/>
  <c r="CI5" i="11"/>
  <c r="D5" i="2"/>
  <c r="D5" i="12"/>
  <c r="D5" i="13"/>
  <c r="D5" i="10"/>
  <c r="D5" i="6"/>
  <c r="CE5" i="12"/>
  <c r="CG5" i="5"/>
  <c r="CA5" i="13"/>
  <c r="CC5" i="11"/>
  <c r="CA5" i="2"/>
  <c r="CC5" i="5"/>
  <c r="CA5" i="12"/>
  <c r="CA5" i="6"/>
  <c r="CC5" i="10"/>
  <c r="BY5" i="5"/>
  <c r="BY5" i="11"/>
  <c r="BY5" i="10"/>
  <c r="BW5" i="13"/>
  <c r="BW5" i="2"/>
  <c r="BW5" i="6"/>
  <c r="BW5" i="12"/>
  <c r="BR5" i="2"/>
  <c r="BT5" i="11"/>
  <c r="BP5" i="12"/>
  <c r="BR5" i="11"/>
  <c r="BL5" i="10"/>
  <c r="BJ5" i="12"/>
  <c r="BL5" i="5"/>
  <c r="BJ5" i="2"/>
  <c r="BJ5" i="13"/>
  <c r="BJ5" i="6"/>
  <c r="BL5" i="11"/>
  <c r="BH5" i="2"/>
  <c r="AX5" i="11"/>
  <c r="AX5" i="12"/>
  <c r="AX5" i="6"/>
  <c r="AX5" i="10"/>
  <c r="AX5" i="2"/>
  <c r="AX5" i="13"/>
  <c r="AX5" i="5"/>
  <c r="AP5" i="6"/>
  <c r="AP5" i="5"/>
  <c r="AP5" i="2"/>
  <c r="AP5" i="13"/>
  <c r="AP5" i="11"/>
  <c r="AP5" i="10"/>
  <c r="AP5" i="12"/>
  <c r="AO5" i="10"/>
  <c r="AK5" i="5"/>
  <c r="AK5" i="13"/>
  <c r="AK5" i="12"/>
  <c r="AK5" i="10"/>
  <c r="AH5" i="6"/>
  <c r="AH5" i="5"/>
  <c r="AH5" i="11"/>
  <c r="AH5" i="13"/>
  <c r="AH5" i="2"/>
  <c r="BC5" i="10"/>
  <c r="BC5" i="5"/>
  <c r="G5" i="2"/>
  <c r="G5" i="6"/>
  <c r="G5" i="11"/>
  <c r="G5" i="12"/>
  <c r="G5" i="5"/>
  <c r="AC5" i="2"/>
  <c r="AC5" i="6"/>
  <c r="AC5" i="5"/>
  <c r="AC5" i="11"/>
  <c r="AC5" i="12"/>
  <c r="AC5" i="10"/>
  <c r="AY5" i="5"/>
  <c r="AY5" i="11"/>
  <c r="AY5" i="2"/>
  <c r="AY5" i="13"/>
  <c r="AY5" i="12"/>
  <c r="AY5" i="6"/>
  <c r="AY5" i="10"/>
  <c r="BU5" i="10"/>
  <c r="BS5" i="13"/>
  <c r="BU5" i="11"/>
  <c r="BS5" i="6"/>
  <c r="BS5" i="2"/>
  <c r="BS5" i="12"/>
  <c r="BU5" i="5"/>
  <c r="V5" i="10"/>
  <c r="V5" i="5"/>
  <c r="V5" i="2"/>
  <c r="V5" i="13"/>
  <c r="V5" i="11"/>
  <c r="V5" i="12"/>
  <c r="V5" i="6"/>
  <c r="BT5" i="13"/>
  <c r="BT5" i="2"/>
  <c r="BV5" i="5"/>
  <c r="BV5" i="11"/>
  <c r="BV5" i="10"/>
  <c r="BT5" i="12"/>
  <c r="BT5" i="6"/>
  <c r="Y5" i="12"/>
  <c r="Y5" i="13"/>
  <c r="Y5" i="5"/>
  <c r="Y5" i="2"/>
  <c r="Y5" i="6"/>
  <c r="Y5" i="10"/>
  <c r="Y5" i="11"/>
  <c r="AA5" i="5"/>
  <c r="AA5" i="10"/>
  <c r="AA5" i="12"/>
  <c r="AA5" i="6"/>
  <c r="AA5" i="11"/>
  <c r="AA5" i="2"/>
  <c r="AV5" i="13"/>
  <c r="AV5" i="10"/>
  <c r="AV5" i="11"/>
  <c r="AV5" i="12"/>
  <c r="AV5" i="2"/>
  <c r="AV5" i="6"/>
  <c r="AV5" i="5"/>
  <c r="BC5" i="12"/>
  <c r="BC5" i="2"/>
  <c r="Y24" i="1"/>
  <c r="P5" i="5"/>
  <c r="Y25" i="1"/>
  <c r="Q5" i="5"/>
  <c r="S5" i="2"/>
  <c r="S5" i="12"/>
  <c r="S5" i="13"/>
  <c r="S5" i="5"/>
  <c r="S5" i="10"/>
  <c r="S5" i="6"/>
  <c r="S5" i="11"/>
  <c r="Y22" i="1"/>
  <c r="N5" i="5"/>
  <c r="V24" i="4"/>
  <c r="BH5" i="11"/>
  <c r="BF5" i="12"/>
  <c r="BF5" i="6"/>
  <c r="BH5" i="10"/>
  <c r="BH5" i="5"/>
  <c r="BF5" i="2"/>
  <c r="AW5" i="11"/>
  <c r="AW5" i="13"/>
  <c r="AW5" i="5"/>
  <c r="AW5" i="12"/>
  <c r="AW5" i="6"/>
  <c r="AW5" i="2"/>
  <c r="AW5" i="10"/>
  <c r="AM5" i="5"/>
  <c r="AM5" i="11"/>
  <c r="AM5" i="6"/>
  <c r="AM5" i="10"/>
  <c r="AM5" i="13"/>
  <c r="AM5" i="2"/>
  <c r="AM5" i="12"/>
  <c r="J5" i="2"/>
  <c r="J5" i="5"/>
  <c r="J5" i="6"/>
  <c r="J5" i="10"/>
  <c r="J5" i="13"/>
  <c r="J5" i="12"/>
  <c r="J5" i="11"/>
  <c r="BD5" i="13"/>
  <c r="BD5" i="6"/>
  <c r="BD5" i="5"/>
  <c r="BD5" i="2"/>
  <c r="BD5" i="11"/>
  <c r="BD5" i="10"/>
  <c r="BD5" i="12"/>
  <c r="AJ5" i="11"/>
  <c r="AJ5" i="5"/>
  <c r="AJ5" i="12"/>
  <c r="AJ5" i="6"/>
  <c r="AJ5" i="10"/>
  <c r="AJ5" i="13"/>
  <c r="AJ5" i="2"/>
  <c r="CK5" i="10"/>
  <c r="CI5" i="2"/>
  <c r="CI5" i="6"/>
  <c r="CI5" i="12"/>
  <c r="CK5" i="11"/>
  <c r="CI5" i="13"/>
  <c r="CK5" i="5"/>
  <c r="BA5" i="12"/>
  <c r="BA5" i="6"/>
  <c r="BA5" i="10"/>
  <c r="BA5" i="5"/>
  <c r="BA5" i="13"/>
  <c r="BA5" i="11"/>
  <c r="BA5" i="2"/>
  <c r="AB5" i="2"/>
  <c r="AB5" i="12"/>
  <c r="AB5" i="10"/>
  <c r="AB5" i="11"/>
  <c r="AB5" i="6"/>
  <c r="AB5" i="5"/>
  <c r="U5" i="12"/>
  <c r="U5" i="10"/>
  <c r="U5" i="5"/>
  <c r="U5" i="13"/>
  <c r="U5" i="11"/>
  <c r="U5" i="6"/>
  <c r="U5" i="2"/>
  <c r="BO5" i="13"/>
  <c r="BO5" i="12"/>
  <c r="BO5" i="6"/>
  <c r="BQ5" i="5"/>
  <c r="BO5" i="2"/>
  <c r="BQ5" i="10"/>
  <c r="BQ5" i="11"/>
  <c r="BK5" i="2"/>
  <c r="BK5" i="6"/>
  <c r="BM5" i="10"/>
  <c r="BK5" i="13"/>
  <c r="BK5" i="12"/>
  <c r="BM5" i="5"/>
  <c r="BM5" i="11"/>
  <c r="AZ5" i="10"/>
  <c r="AZ5" i="5"/>
  <c r="AZ5" i="2"/>
  <c r="AZ5" i="12"/>
  <c r="AZ5" i="11"/>
  <c r="AZ5" i="6"/>
  <c r="AQ5" i="6"/>
  <c r="AQ5" i="12"/>
  <c r="AQ5" i="10"/>
  <c r="AQ5" i="2"/>
  <c r="AQ5" i="13"/>
  <c r="AQ5" i="11"/>
  <c r="AQ5" i="5"/>
  <c r="BX5" i="12"/>
  <c r="BX5" i="6"/>
  <c r="BZ5" i="5"/>
  <c r="BZ5" i="10"/>
  <c r="BZ5" i="11"/>
  <c r="BX5" i="2"/>
  <c r="BF5" i="11"/>
  <c r="BF5" i="10"/>
  <c r="BF5" i="5"/>
  <c r="T5" i="12"/>
  <c r="AO5" i="6"/>
  <c r="BJ5" i="11"/>
  <c r="T5" i="10"/>
  <c r="AO5" i="2"/>
  <c r="BH5" i="6"/>
  <c r="CG5" i="11"/>
  <c r="G5" i="13"/>
  <c r="BH5" i="12"/>
  <c r="BT5" i="10"/>
  <c r="CH5" i="2"/>
  <c r="CJ5" i="10"/>
  <c r="BB5" i="12"/>
  <c r="BB5" i="10"/>
  <c r="AR5" i="13"/>
  <c r="V30" i="4"/>
  <c r="L5" i="10"/>
  <c r="N5" i="12"/>
  <c r="Q5" i="13"/>
  <c r="N5" i="11"/>
  <c r="N5" i="2"/>
  <c r="N5" i="6"/>
  <c r="L5" i="13"/>
  <c r="P5" i="13"/>
  <c r="Q5" i="11"/>
  <c r="P5" i="12"/>
  <c r="L5" i="12"/>
  <c r="Q5" i="2"/>
  <c r="Q5" i="6"/>
  <c r="L5" i="11"/>
  <c r="P5" i="11"/>
  <c r="Q5" i="12"/>
  <c r="L5" i="2"/>
  <c r="P5" i="2"/>
  <c r="L5" i="6"/>
  <c r="P5" i="6"/>
  <c r="N5" i="13"/>
  <c r="Q5" i="10"/>
  <c r="P5" i="10"/>
  <c r="N5" i="10"/>
  <c r="Y23" i="1"/>
  <c r="Y21" i="1"/>
  <c r="R5" i="6"/>
  <c r="R5" i="12"/>
  <c r="R5" i="5"/>
  <c r="W123" i="1"/>
  <c r="W133" i="1"/>
  <c r="R5" i="2"/>
  <c r="R5" i="10"/>
  <c r="R5" i="13"/>
  <c r="R5" i="11"/>
  <c r="O5" i="13"/>
  <c r="O5" i="12"/>
  <c r="O5" i="6"/>
  <c r="O5" i="2"/>
  <c r="O5" i="11"/>
  <c r="M5" i="12"/>
  <c r="M5" i="6"/>
  <c r="M5" i="2"/>
  <c r="M5" i="11"/>
  <c r="M5" i="13"/>
  <c r="O5" i="5"/>
  <c r="O5" i="10"/>
  <c r="M5" i="5"/>
  <c r="M5" i="10"/>
  <c r="CJ5" i="2"/>
  <c r="BX6" i="2"/>
  <c r="BX7" i="2"/>
  <c r="BZ6" i="2"/>
  <c r="BZ7" i="2"/>
  <c r="BI6" i="2"/>
  <c r="BI7" i="2"/>
  <c r="S6" i="2"/>
  <c r="S7" i="2"/>
  <c r="S8" i="2"/>
  <c r="BW6" i="2"/>
  <c r="BW7" i="2"/>
  <c r="BB6" i="2"/>
  <c r="BB7" i="2"/>
  <c r="BB8" i="2"/>
  <c r="BR6" i="2"/>
  <c r="BR7" i="2"/>
  <c r="Z6" i="2"/>
  <c r="Z7" i="2"/>
  <c r="Z8" i="2"/>
  <c r="AL6" i="2"/>
  <c r="AL7" i="2"/>
  <c r="G6" i="2"/>
  <c r="G7" i="2"/>
  <c r="G10" i="2"/>
  <c r="CB6" i="2"/>
  <c r="CB7" i="2"/>
  <c r="CC6" i="2"/>
  <c r="CC7" i="2"/>
  <c r="CC8" i="2"/>
  <c r="AI6" i="2"/>
  <c r="AI7" i="2"/>
  <c r="R6" i="2"/>
  <c r="R7" i="2"/>
  <c r="CG6" i="2"/>
  <c r="CG7" i="2"/>
  <c r="AF6" i="2"/>
  <c r="AF7" i="2"/>
  <c r="AF10" i="2"/>
  <c r="AZ6" i="2"/>
  <c r="AZ7" i="2"/>
  <c r="F6" i="2"/>
  <c r="F7" i="2"/>
  <c r="CD6" i="2"/>
  <c r="CD7" i="2"/>
  <c r="AO6" i="2"/>
  <c r="AO7" i="2"/>
  <c r="AO10" i="2"/>
  <c r="BA6" i="2"/>
  <c r="BA7" i="2"/>
  <c r="H6" i="2"/>
  <c r="H7" i="2"/>
  <c r="AQ6" i="2"/>
  <c r="AQ7" i="2"/>
  <c r="C6" i="2"/>
  <c r="C7" i="2"/>
  <c r="AH6" i="2"/>
  <c r="AH7" i="2"/>
  <c r="W6" i="2"/>
  <c r="W7" i="2"/>
  <c r="W10" i="2"/>
  <c r="AX6" i="2"/>
  <c r="AX7" i="2"/>
  <c r="BF6" i="2"/>
  <c r="BF7" i="2"/>
  <c r="AD6" i="2"/>
  <c r="AD7" i="2"/>
  <c r="K6" i="2"/>
  <c r="K7" i="2"/>
  <c r="J6" i="2"/>
  <c r="J7" i="2"/>
  <c r="BD6" i="2"/>
  <c r="BD7" i="2"/>
  <c r="V6" i="2"/>
  <c r="V7" i="2"/>
  <c r="AC6" i="2"/>
  <c r="AC7" i="2"/>
  <c r="AC8" i="2"/>
  <c r="AN6" i="2"/>
  <c r="AN7" i="2"/>
  <c r="AA6" i="2"/>
  <c r="AA7" i="2"/>
  <c r="AV6" i="2"/>
  <c r="AV7" i="2"/>
  <c r="BE6" i="2"/>
  <c r="BE7" i="2"/>
  <c r="BG6" i="2"/>
  <c r="BG7" i="2"/>
  <c r="T6" i="2"/>
  <c r="T7" i="2"/>
  <c r="T8" i="2"/>
  <c r="BH6" i="2"/>
  <c r="BH7" i="2"/>
  <c r="I6" i="2"/>
  <c r="I7" i="2"/>
  <c r="BO6" i="2"/>
  <c r="BO7" i="2"/>
  <c r="D6" i="2"/>
  <c r="D7" i="2"/>
  <c r="AM6" i="2"/>
  <c r="AM7" i="2"/>
  <c r="N6" i="2"/>
  <c r="N7" i="2"/>
  <c r="N10" i="2"/>
  <c r="Q6" i="2"/>
  <c r="Q7" i="2"/>
  <c r="P6" i="2"/>
  <c r="P7" i="2"/>
  <c r="BS6" i="2"/>
  <c r="BS7" i="2"/>
  <c r="CH6" i="2"/>
  <c r="CH7" i="2"/>
  <c r="CE6" i="2"/>
  <c r="CE7" i="2"/>
  <c r="AY6" i="2"/>
  <c r="AY7" i="2"/>
  <c r="AY10" i="2"/>
  <c r="BT6" i="2"/>
  <c r="BT7" i="2"/>
  <c r="AB6" i="2"/>
  <c r="AB7" i="2"/>
  <c r="CI6" i="2"/>
  <c r="CI7" i="2"/>
  <c r="BV6" i="2"/>
  <c r="BV7" i="2"/>
  <c r="X6" i="2"/>
  <c r="X7" i="2"/>
  <c r="AG6" i="2"/>
  <c r="AG7" i="2"/>
  <c r="AG10" i="2"/>
  <c r="F24" i="2"/>
  <c r="BC6" i="2"/>
  <c r="BC7" i="2"/>
  <c r="F15" i="2"/>
  <c r="AT6" i="2"/>
  <c r="AT7" i="2"/>
  <c r="AP6" i="2"/>
  <c r="AP7" i="2"/>
  <c r="BL6" i="2"/>
  <c r="BL7" i="2"/>
  <c r="BL8" i="2"/>
  <c r="M6" i="2"/>
  <c r="M7" i="2"/>
  <c r="AK6" i="2"/>
  <c r="AK7" i="2"/>
  <c r="CL5" i="10"/>
  <c r="CL5" i="11"/>
  <c r="CJ5" i="6"/>
  <c r="CL5" i="5"/>
  <c r="V95" i="4"/>
  <c r="BP6" i="2"/>
  <c r="BP7" i="2"/>
  <c r="CA6" i="2"/>
  <c r="CA7" i="2"/>
  <c r="L6" i="2"/>
  <c r="L7" i="2"/>
  <c r="L8" i="2"/>
  <c r="AJ6" i="2"/>
  <c r="AJ7" i="2"/>
  <c r="BY6" i="2"/>
  <c r="BY7" i="2"/>
  <c r="O6" i="2"/>
  <c r="O7" i="2"/>
  <c r="CF6" i="2"/>
  <c r="CF7" i="2"/>
  <c r="BK6" i="2"/>
  <c r="BK7" i="2"/>
  <c r="Y6" i="2"/>
  <c r="Y7" i="2"/>
  <c r="BU6" i="2"/>
  <c r="BU7" i="2"/>
  <c r="U6" i="2"/>
  <c r="U7" i="2"/>
  <c r="U10" i="2"/>
  <c r="E6" i="2"/>
  <c r="E7" i="2"/>
  <c r="CJ5" i="13"/>
  <c r="V45" i="4"/>
  <c r="V98" i="4"/>
  <c r="V96" i="4"/>
  <c r="L10" i="2"/>
  <c r="L11" i="2"/>
  <c r="P6" i="11"/>
  <c r="P7" i="11"/>
  <c r="BK6" i="11"/>
  <c r="BK7" i="11"/>
  <c r="G6" i="11"/>
  <c r="G7" i="11"/>
  <c r="CA6" i="11"/>
  <c r="CA7" i="11"/>
  <c r="AG6" i="11"/>
  <c r="AG7" i="11"/>
  <c r="BQ6" i="11"/>
  <c r="BQ7" i="11"/>
  <c r="AO6" i="11"/>
  <c r="AO7" i="11"/>
  <c r="AJ6" i="11"/>
  <c r="AJ7" i="11"/>
  <c r="AE6" i="11"/>
  <c r="AE7" i="11"/>
  <c r="CD6" i="11"/>
  <c r="CD7" i="11"/>
  <c r="AP6" i="11"/>
  <c r="AP7" i="11"/>
  <c r="AC6" i="11"/>
  <c r="AC7" i="11"/>
  <c r="E6" i="11"/>
  <c r="E7" i="11"/>
  <c r="CJ6" i="11"/>
  <c r="CJ7" i="11"/>
  <c r="CH6" i="11"/>
  <c r="CH7" i="11"/>
  <c r="AI6" i="11"/>
  <c r="AI7" i="11"/>
  <c r="BD6" i="11"/>
  <c r="BD7" i="11"/>
  <c r="AA6" i="11"/>
  <c r="AA7" i="11"/>
  <c r="Q6" i="11"/>
  <c r="Q7" i="11"/>
  <c r="O6" i="11"/>
  <c r="O7" i="11"/>
  <c r="BC6" i="11"/>
  <c r="BC7" i="11"/>
  <c r="CC6" i="11"/>
  <c r="CC7" i="11"/>
  <c r="BT6" i="11"/>
  <c r="BT7" i="11"/>
  <c r="BZ6" i="11"/>
  <c r="BZ7" i="11"/>
  <c r="AV6" i="11"/>
  <c r="AV7" i="11"/>
  <c r="BE6" i="11"/>
  <c r="BE7" i="11"/>
  <c r="BP6" i="11"/>
  <c r="BP7" i="11"/>
  <c r="Z6" i="11"/>
  <c r="Z7" i="11"/>
  <c r="F15" i="11"/>
  <c r="N6" i="11"/>
  <c r="N7" i="11"/>
  <c r="J6" i="11"/>
  <c r="J7" i="11"/>
  <c r="C6" i="11"/>
  <c r="C7" i="11"/>
  <c r="BB6" i="11"/>
  <c r="BB7" i="11"/>
  <c r="AH6" i="11"/>
  <c r="AH7" i="11"/>
  <c r="AT6" i="11"/>
  <c r="AT7" i="11"/>
  <c r="AB6" i="11"/>
  <c r="AB7" i="11"/>
  <c r="AQ6" i="11"/>
  <c r="AQ7" i="11"/>
  <c r="AW6" i="11"/>
  <c r="AW7" i="11"/>
  <c r="BH6" i="11"/>
  <c r="BH7" i="11"/>
  <c r="V6" i="11"/>
  <c r="V7" i="11"/>
  <c r="U6" i="11"/>
  <c r="U7" i="11"/>
  <c r="BG6" i="11"/>
  <c r="BG7" i="11"/>
  <c r="AF6" i="11"/>
  <c r="AF7" i="11"/>
  <c r="CK6" i="11"/>
  <c r="CK7" i="11"/>
  <c r="H6" i="11"/>
  <c r="H7" i="11"/>
  <c r="AU6" i="11"/>
  <c r="AU7" i="11"/>
  <c r="AS6" i="11"/>
  <c r="AS7" i="11"/>
  <c r="BX6" i="11"/>
  <c r="BX7" i="11"/>
  <c r="R6" i="11"/>
  <c r="R7" i="11"/>
  <c r="K6" i="11"/>
  <c r="K7" i="11"/>
  <c r="BJ6" i="11"/>
  <c r="BJ7" i="11"/>
  <c r="CB6" i="11"/>
  <c r="CB7" i="11"/>
  <c r="BL6" i="11"/>
  <c r="BL7" i="11"/>
  <c r="AK6" i="11"/>
  <c r="AK7" i="11"/>
  <c r="M6" i="11"/>
  <c r="M7" i="11"/>
  <c r="AM6" i="11"/>
  <c r="AM7" i="11"/>
  <c r="I6" i="11"/>
  <c r="I7" i="11"/>
  <c r="BN6" i="11"/>
  <c r="BN7" i="11"/>
  <c r="L6" i="11"/>
  <c r="L7" i="11"/>
  <c r="X6" i="11"/>
  <c r="X7" i="11"/>
  <c r="AR6" i="11"/>
  <c r="AR7" i="11"/>
  <c r="BO6" i="11"/>
  <c r="BO7" i="11"/>
  <c r="S6" i="11"/>
  <c r="S7" i="11"/>
  <c r="AX6" i="11"/>
  <c r="AX7" i="11"/>
  <c r="AY6" i="11"/>
  <c r="AY7" i="11"/>
  <c r="CE6" i="11"/>
  <c r="CE7" i="11"/>
  <c r="D6" i="11"/>
  <c r="D7" i="11"/>
  <c r="CF6" i="11"/>
  <c r="CF7" i="11"/>
  <c r="BS6" i="11"/>
  <c r="BS7" i="11"/>
  <c r="BA6" i="11"/>
  <c r="BA7" i="11"/>
  <c r="BI6" i="11"/>
  <c r="BI7" i="11"/>
  <c r="F24" i="11"/>
  <c r="BY6" i="11"/>
  <c r="BY7" i="11"/>
  <c r="AD6" i="11"/>
  <c r="AD7" i="11"/>
  <c r="BF6" i="11"/>
  <c r="BF7" i="11"/>
  <c r="Y6" i="11"/>
  <c r="Y7" i="11"/>
  <c r="BM6" i="11"/>
  <c r="BM7" i="11"/>
  <c r="F6" i="11"/>
  <c r="F7" i="11"/>
  <c r="BV6" i="11"/>
  <c r="BV7" i="11"/>
  <c r="CI6" i="11"/>
  <c r="CI7" i="11"/>
  <c r="W6" i="11"/>
  <c r="W7" i="11"/>
  <c r="BW6" i="11"/>
  <c r="BW7" i="11"/>
  <c r="AZ6" i="11"/>
  <c r="AZ7" i="11"/>
  <c r="BU6" i="11"/>
  <c r="BU7" i="11"/>
  <c r="AN6" i="11"/>
  <c r="AN7" i="11"/>
  <c r="CG6" i="11"/>
  <c r="CG7" i="11"/>
  <c r="BR6" i="11"/>
  <c r="BR7" i="11"/>
  <c r="T6" i="11"/>
  <c r="T7" i="11"/>
  <c r="AL6" i="11"/>
  <c r="AL7" i="11"/>
  <c r="BL10" i="2"/>
  <c r="AG8" i="2"/>
  <c r="AG11" i="2"/>
  <c r="AY8" i="2"/>
  <c r="N8" i="2"/>
  <c r="T10" i="2"/>
  <c r="T11" i="2"/>
  <c r="AC10" i="2"/>
  <c r="W8" i="2"/>
  <c r="W11" i="2"/>
  <c r="AO8" i="2"/>
  <c r="AF8" i="2"/>
  <c r="CC10" i="2"/>
  <c r="CC11" i="2"/>
  <c r="G8" i="2"/>
  <c r="G11" i="2"/>
  <c r="Z10" i="2"/>
  <c r="Z11" i="2"/>
  <c r="BB10" i="2"/>
  <c r="S10" i="2"/>
  <c r="BZ6" i="13"/>
  <c r="BZ7" i="13"/>
  <c r="K6" i="13"/>
  <c r="K7" i="13"/>
  <c r="AL6" i="13"/>
  <c r="AL7" i="13"/>
  <c r="BW6" i="13"/>
  <c r="BW7" i="13"/>
  <c r="AQ6" i="13"/>
  <c r="AQ7" i="13"/>
  <c r="AD6" i="13"/>
  <c r="AD7" i="13"/>
  <c r="AB6" i="13"/>
  <c r="AB7" i="13"/>
  <c r="I6" i="13"/>
  <c r="I7" i="13"/>
  <c r="AW6" i="13"/>
  <c r="AW7" i="13"/>
  <c r="AE6" i="13"/>
  <c r="AE7" i="13"/>
  <c r="AH6" i="13"/>
  <c r="AH7" i="13"/>
  <c r="G6" i="13"/>
  <c r="G7" i="13"/>
  <c r="BN6" i="13"/>
  <c r="BN7" i="13"/>
  <c r="CC6" i="13"/>
  <c r="CC7" i="13"/>
  <c r="BA6" i="13"/>
  <c r="BA7" i="13"/>
  <c r="AO6" i="13"/>
  <c r="AO7" i="13"/>
  <c r="U6" i="13"/>
  <c r="U7" i="13"/>
  <c r="P6" i="13"/>
  <c r="P7" i="13"/>
  <c r="AA6" i="13"/>
  <c r="AA7" i="13"/>
  <c r="BB6" i="13"/>
  <c r="BB7" i="13"/>
  <c r="BD6" i="13"/>
  <c r="BD7" i="13"/>
  <c r="BI6" i="13"/>
  <c r="BI7" i="13"/>
  <c r="W6" i="13"/>
  <c r="W7" i="13"/>
  <c r="AC6" i="13"/>
  <c r="AC7" i="13"/>
  <c r="BV6" i="13"/>
  <c r="BV7" i="13"/>
  <c r="F15" i="13"/>
  <c r="Q6" i="13"/>
  <c r="Q7" i="13"/>
  <c r="F24" i="13"/>
  <c r="BE6" i="13"/>
  <c r="BE7" i="13"/>
  <c r="BG6" i="13"/>
  <c r="BG7" i="13"/>
  <c r="CE6" i="13"/>
  <c r="CE7" i="13"/>
  <c r="L6" i="13"/>
  <c r="L7" i="13"/>
  <c r="H6" i="13"/>
  <c r="H7" i="13"/>
  <c r="CI6" i="13"/>
  <c r="CI7" i="13"/>
  <c r="J6" i="13"/>
  <c r="J7" i="13"/>
  <c r="F6" i="13"/>
  <c r="F7" i="13"/>
  <c r="AN6" i="13"/>
  <c r="AN7" i="13"/>
  <c r="T6" i="13"/>
  <c r="T7" i="13"/>
  <c r="O6" i="13"/>
  <c r="O7" i="13"/>
  <c r="AM6" i="13"/>
  <c r="AM7" i="13"/>
  <c r="BJ6" i="13"/>
  <c r="BJ7" i="13"/>
  <c r="BQ6" i="13"/>
  <c r="BQ7" i="13"/>
  <c r="BT6" i="13"/>
  <c r="BT7" i="13"/>
  <c r="AP6" i="13"/>
  <c r="AP7" i="13"/>
  <c r="BM6" i="13"/>
  <c r="BM7" i="13"/>
  <c r="AK6" i="13"/>
  <c r="AK7" i="13"/>
  <c r="CG6" i="13"/>
  <c r="CG7" i="13"/>
  <c r="AU6" i="13"/>
  <c r="AU7" i="13"/>
  <c r="D6" i="13"/>
  <c r="D7" i="13"/>
  <c r="Z6" i="13"/>
  <c r="Z7" i="13"/>
  <c r="AJ6" i="13"/>
  <c r="AJ7" i="13"/>
  <c r="AT6" i="13"/>
  <c r="AT7" i="13"/>
  <c r="AG6" i="13"/>
  <c r="AG7" i="13"/>
  <c r="AF6" i="13"/>
  <c r="AF7" i="13"/>
  <c r="BH6" i="13"/>
  <c r="BH7" i="13"/>
  <c r="BL6" i="13"/>
  <c r="BL7" i="13"/>
  <c r="AY6" i="13"/>
  <c r="AY7" i="13"/>
  <c r="N6" i="13"/>
  <c r="N7" i="13"/>
  <c r="AZ6" i="13"/>
  <c r="AZ7" i="13"/>
  <c r="CD6" i="13"/>
  <c r="CD7" i="13"/>
  <c r="BY6" i="13"/>
  <c r="BY7" i="13"/>
  <c r="CH6" i="13"/>
  <c r="CH7" i="13"/>
  <c r="C6" i="13"/>
  <c r="C7" i="13"/>
  <c r="AI6" i="13"/>
  <c r="AI7" i="13"/>
  <c r="S6" i="13"/>
  <c r="S7" i="13"/>
  <c r="BS6" i="13"/>
  <c r="BS7" i="13"/>
  <c r="Y6" i="13"/>
  <c r="Y7" i="13"/>
  <c r="AX6" i="13"/>
  <c r="AX7" i="13"/>
  <c r="CF6" i="13"/>
  <c r="CF7" i="13"/>
  <c r="BU6" i="13"/>
  <c r="BU7" i="13"/>
  <c r="R6" i="13"/>
  <c r="R7" i="13"/>
  <c r="AV6" i="13"/>
  <c r="AV7" i="13"/>
  <c r="BR6" i="13"/>
  <c r="BR7" i="13"/>
  <c r="AS6" i="13"/>
  <c r="AS7" i="13"/>
  <c r="BF6" i="13"/>
  <c r="BF7" i="13"/>
  <c r="CB6" i="13"/>
  <c r="CB7" i="13"/>
  <c r="BX6" i="13"/>
  <c r="BX7" i="13"/>
  <c r="BO6" i="13"/>
  <c r="BO7" i="13"/>
  <c r="BP6" i="13"/>
  <c r="BP7" i="13"/>
  <c r="BC6" i="13"/>
  <c r="BC7" i="13"/>
  <c r="AR6" i="13"/>
  <c r="AR7" i="13"/>
  <c r="BK6" i="13"/>
  <c r="BK7" i="13"/>
  <c r="X6" i="13"/>
  <c r="X7" i="13"/>
  <c r="E6" i="13"/>
  <c r="E7" i="13"/>
  <c r="M6" i="13"/>
  <c r="M7" i="13"/>
  <c r="CA6" i="13"/>
  <c r="CA7" i="13"/>
  <c r="V6" i="13"/>
  <c r="V7" i="13"/>
  <c r="Y10" i="2"/>
  <c r="Y8" i="2"/>
  <c r="CF10" i="2"/>
  <c r="CF11" i="2"/>
  <c r="CF8" i="2"/>
  <c r="BY8" i="2"/>
  <c r="BY10" i="2"/>
  <c r="BP10" i="2"/>
  <c r="BP11" i="2"/>
  <c r="BP8" i="2"/>
  <c r="BB6" i="5"/>
  <c r="BB7" i="5"/>
  <c r="N6" i="5"/>
  <c r="N7" i="5"/>
  <c r="F15" i="5"/>
  <c r="Q6" i="5"/>
  <c r="Q7" i="5"/>
  <c r="AS6" i="5"/>
  <c r="AS7" i="5"/>
  <c r="BR6" i="5"/>
  <c r="BR7" i="5"/>
  <c r="BA6" i="5"/>
  <c r="BA7" i="5"/>
  <c r="F24" i="5"/>
  <c r="CG6" i="5"/>
  <c r="CG7" i="5"/>
  <c r="CI6" i="5"/>
  <c r="CI7" i="5"/>
  <c r="BY6" i="5"/>
  <c r="BY7" i="5"/>
  <c r="AE6" i="5"/>
  <c r="AE7" i="5"/>
  <c r="BG6" i="5"/>
  <c r="BG7" i="5"/>
  <c r="CE6" i="5"/>
  <c r="CE7" i="5"/>
  <c r="T6" i="5"/>
  <c r="T7" i="5"/>
  <c r="AM6" i="5"/>
  <c r="AM7" i="5"/>
  <c r="CH6" i="5"/>
  <c r="CH7" i="5"/>
  <c r="L6" i="5"/>
  <c r="L7" i="5"/>
  <c r="AH6" i="5"/>
  <c r="AH7" i="5"/>
  <c r="F6" i="5"/>
  <c r="F7" i="5"/>
  <c r="H6" i="5"/>
  <c r="H7" i="5"/>
  <c r="AY6" i="5"/>
  <c r="AY7" i="5"/>
  <c r="S6" i="5"/>
  <c r="S7" i="5"/>
  <c r="CA6" i="5"/>
  <c r="CA7" i="5"/>
  <c r="J6" i="5"/>
  <c r="J7" i="5"/>
  <c r="Z6" i="5"/>
  <c r="Z7" i="5"/>
  <c r="R6" i="5"/>
  <c r="R7" i="5"/>
  <c r="I6" i="5"/>
  <c r="I7" i="5"/>
  <c r="AF6" i="5"/>
  <c r="AF7" i="5"/>
  <c r="AB6" i="5"/>
  <c r="AB7" i="5"/>
  <c r="BL6" i="5"/>
  <c r="BL7" i="5"/>
  <c r="BM6" i="5"/>
  <c r="BM7" i="5"/>
  <c r="BC6" i="5"/>
  <c r="BC7" i="5"/>
  <c r="BT6" i="5"/>
  <c r="BT7" i="5"/>
  <c r="BO6" i="5"/>
  <c r="BO7" i="5"/>
  <c r="CC6" i="5"/>
  <c r="CC7" i="5"/>
  <c r="U6" i="5"/>
  <c r="U7" i="5"/>
  <c r="AO6" i="5"/>
  <c r="AO7" i="5"/>
  <c r="O6" i="5"/>
  <c r="O7" i="5"/>
  <c r="BK6" i="5"/>
  <c r="BK7" i="5"/>
  <c r="CD6" i="5"/>
  <c r="CD7" i="5"/>
  <c r="P6" i="5"/>
  <c r="P7" i="5"/>
  <c r="AJ6" i="5"/>
  <c r="AJ7" i="5"/>
  <c r="AQ6" i="5"/>
  <c r="AQ7" i="5"/>
  <c r="BQ6" i="5"/>
  <c r="BQ7" i="5"/>
  <c r="E6" i="5"/>
  <c r="E7" i="5"/>
  <c r="CJ6" i="5"/>
  <c r="CJ7" i="5"/>
  <c r="AP6" i="5"/>
  <c r="AP7" i="5"/>
  <c r="CB6" i="5"/>
  <c r="CB7" i="5"/>
  <c r="BX6" i="5"/>
  <c r="BX7" i="5"/>
  <c r="BI6" i="5"/>
  <c r="BI7" i="5"/>
  <c r="M6" i="5"/>
  <c r="M7" i="5"/>
  <c r="BP6" i="5"/>
  <c r="BP7" i="5"/>
  <c r="AV6" i="5"/>
  <c r="AV7" i="5"/>
  <c r="AU6" i="5"/>
  <c r="AU7" i="5"/>
  <c r="AI6" i="5"/>
  <c r="AI7" i="5"/>
  <c r="CF6" i="5"/>
  <c r="CF7" i="5"/>
  <c r="BH6" i="5"/>
  <c r="BH7" i="5"/>
  <c r="AR6" i="5"/>
  <c r="AR7" i="5"/>
  <c r="BF6" i="5"/>
  <c r="BF7" i="5"/>
  <c r="K6" i="5"/>
  <c r="K7" i="5"/>
  <c r="AG6" i="5"/>
  <c r="AG7" i="5"/>
  <c r="BV6" i="5"/>
  <c r="BV7" i="5"/>
  <c r="V6" i="5"/>
  <c r="V7" i="5"/>
  <c r="AK6" i="5"/>
  <c r="AK7" i="5"/>
  <c r="AN6" i="5"/>
  <c r="AN7" i="5"/>
  <c r="BW6" i="5"/>
  <c r="BW7" i="5"/>
  <c r="AZ6" i="5"/>
  <c r="AZ7" i="5"/>
  <c r="BE6" i="5"/>
  <c r="BE7" i="5"/>
  <c r="BD6" i="5"/>
  <c r="BD7" i="5"/>
  <c r="W6" i="5"/>
  <c r="W7" i="5"/>
  <c r="BU6" i="5"/>
  <c r="BU7" i="5"/>
  <c r="C6" i="5"/>
  <c r="C7" i="5"/>
  <c r="AA6" i="5"/>
  <c r="AA7" i="5"/>
  <c r="G6" i="5"/>
  <c r="G7" i="5"/>
  <c r="BZ6" i="5"/>
  <c r="BZ7" i="5"/>
  <c r="BJ6" i="5"/>
  <c r="BJ7" i="5"/>
  <c r="AC6" i="5"/>
  <c r="AC7" i="5"/>
  <c r="AT6" i="5"/>
  <c r="AT7" i="5"/>
  <c r="Y6" i="5"/>
  <c r="Y7" i="5"/>
  <c r="AW6" i="5"/>
  <c r="AW7" i="5"/>
  <c r="AD6" i="5"/>
  <c r="AD7" i="5"/>
  <c r="X6" i="5"/>
  <c r="X7" i="5"/>
  <c r="AL6" i="5"/>
  <c r="AL7" i="5"/>
  <c r="CK6" i="5"/>
  <c r="CK7" i="5"/>
  <c r="D6" i="5"/>
  <c r="D7" i="5"/>
  <c r="BN6" i="5"/>
  <c r="BN7" i="5"/>
  <c r="BS6" i="5"/>
  <c r="BS7" i="5"/>
  <c r="AX6" i="5"/>
  <c r="AX7" i="5"/>
  <c r="AK10" i="2"/>
  <c r="AK11" i="2"/>
  <c r="AK8" i="2"/>
  <c r="AT8" i="2"/>
  <c r="AT10" i="2"/>
  <c r="BV10" i="2"/>
  <c r="BV11" i="2"/>
  <c r="BV8" i="2"/>
  <c r="AB8" i="2"/>
  <c r="AB10" i="2"/>
  <c r="CH8" i="2"/>
  <c r="CH10" i="2"/>
  <c r="P10" i="2"/>
  <c r="P8" i="2"/>
  <c r="D10" i="2"/>
  <c r="D11" i="2"/>
  <c r="D8" i="2"/>
  <c r="I10" i="2"/>
  <c r="I8" i="2"/>
  <c r="BE8" i="2"/>
  <c r="BE10" i="2"/>
  <c r="AA8" i="2"/>
  <c r="AA10" i="2"/>
  <c r="BD10" i="2"/>
  <c r="BD11" i="2"/>
  <c r="BD8" i="2"/>
  <c r="K10" i="2"/>
  <c r="K8" i="2"/>
  <c r="BF8" i="2"/>
  <c r="BF10" i="2"/>
  <c r="C8" i="2"/>
  <c r="CJ8" i="2"/>
  <c r="CJ7" i="2"/>
  <c r="C10" i="2"/>
  <c r="H10" i="2"/>
  <c r="H8" i="2"/>
  <c r="F8" i="2"/>
  <c r="F10" i="2"/>
  <c r="R10" i="2"/>
  <c r="R8" i="2"/>
  <c r="E10" i="2"/>
  <c r="E8" i="2"/>
  <c r="BU8" i="2"/>
  <c r="BU10" i="2"/>
  <c r="BU11" i="2"/>
  <c r="BK8" i="2"/>
  <c r="BK10" i="2"/>
  <c r="BK11" i="2"/>
  <c r="O8" i="2"/>
  <c r="O10" i="2"/>
  <c r="O11" i="2"/>
  <c r="AJ10" i="2"/>
  <c r="AJ8" i="2"/>
  <c r="CA8" i="2"/>
  <c r="CA10" i="2"/>
  <c r="BY6" i="6"/>
  <c r="BY7" i="6"/>
  <c r="BF6" i="6"/>
  <c r="BF7" i="6"/>
  <c r="BK6" i="6"/>
  <c r="BK7" i="6"/>
  <c r="BN6" i="6"/>
  <c r="BN7" i="6"/>
  <c r="H6" i="6"/>
  <c r="H7" i="6"/>
  <c r="AJ6" i="6"/>
  <c r="AJ7" i="6"/>
  <c r="BD6" i="6"/>
  <c r="BD7" i="6"/>
  <c r="M6" i="6"/>
  <c r="M7" i="6"/>
  <c r="CA6" i="6"/>
  <c r="CA7" i="6"/>
  <c r="J6" i="6"/>
  <c r="J7" i="6"/>
  <c r="AG6" i="6"/>
  <c r="AG7" i="6"/>
  <c r="C6" i="6"/>
  <c r="C7" i="6"/>
  <c r="AP6" i="6"/>
  <c r="AP7" i="6"/>
  <c r="AI6" i="6"/>
  <c r="AI7" i="6"/>
  <c r="BR6" i="6"/>
  <c r="BR7" i="6"/>
  <c r="N6" i="6"/>
  <c r="N7" i="6"/>
  <c r="Q6" i="6"/>
  <c r="Q7" i="6"/>
  <c r="CG6" i="6"/>
  <c r="CG7" i="6"/>
  <c r="BL6" i="6"/>
  <c r="BL7" i="6"/>
  <c r="AM6" i="6"/>
  <c r="AM7" i="6"/>
  <c r="BO6" i="6"/>
  <c r="BO7" i="6"/>
  <c r="AZ6" i="6"/>
  <c r="AZ7" i="6"/>
  <c r="G6" i="6"/>
  <c r="G7" i="6"/>
  <c r="BH6" i="6"/>
  <c r="BH7" i="6"/>
  <c r="BX6" i="6"/>
  <c r="BX7" i="6"/>
  <c r="BM6" i="6"/>
  <c r="BM7" i="6"/>
  <c r="T6" i="6"/>
  <c r="T7" i="6"/>
  <c r="BW6" i="6"/>
  <c r="BW7" i="6"/>
  <c r="AY6" i="6"/>
  <c r="AY7" i="6"/>
  <c r="AS6" i="6"/>
  <c r="AS7" i="6"/>
  <c r="CI6" i="6"/>
  <c r="CI7" i="6"/>
  <c r="F6" i="6"/>
  <c r="F7" i="6"/>
  <c r="BU6" i="6"/>
  <c r="BU7" i="6"/>
  <c r="CE6" i="6"/>
  <c r="CE7" i="6"/>
  <c r="AF6" i="6"/>
  <c r="AF7" i="6"/>
  <c r="AT6" i="6"/>
  <c r="AT7" i="6"/>
  <c r="BI6" i="6"/>
  <c r="BI7" i="6"/>
  <c r="BB6" i="6"/>
  <c r="BB7" i="6"/>
  <c r="AE6" i="6"/>
  <c r="AE7" i="6"/>
  <c r="AQ6" i="6"/>
  <c r="AQ7" i="6"/>
  <c r="AO6" i="6"/>
  <c r="AO7" i="6"/>
  <c r="BJ6" i="6"/>
  <c r="BJ7" i="6"/>
  <c r="Y6" i="6"/>
  <c r="Y7" i="6"/>
  <c r="X6" i="6"/>
  <c r="X7" i="6"/>
  <c r="BQ6" i="6"/>
  <c r="BQ7" i="6"/>
  <c r="W6" i="6"/>
  <c r="W7" i="6"/>
  <c r="BS6" i="6"/>
  <c r="BS7" i="6"/>
  <c r="BT6" i="6"/>
  <c r="BT7" i="6"/>
  <c r="R6" i="6"/>
  <c r="R7" i="6"/>
  <c r="AC6" i="6"/>
  <c r="AC7" i="6"/>
  <c r="BE6" i="6"/>
  <c r="BE7" i="6"/>
  <c r="O6" i="6"/>
  <c r="O7" i="6"/>
  <c r="AB6" i="6"/>
  <c r="AB7" i="6"/>
  <c r="BV6" i="6"/>
  <c r="BV7" i="6"/>
  <c r="U6" i="6"/>
  <c r="U7" i="6"/>
  <c r="BZ6" i="6"/>
  <c r="BZ7" i="6"/>
  <c r="F24" i="6"/>
  <c r="Z6" i="6"/>
  <c r="Z7" i="6"/>
  <c r="F15" i="6"/>
  <c r="AK6" i="6"/>
  <c r="AK7" i="6"/>
  <c r="AD6" i="6"/>
  <c r="AD7" i="6"/>
  <c r="AH6" i="6"/>
  <c r="AH7" i="6"/>
  <c r="BC6" i="6"/>
  <c r="BC7" i="6"/>
  <c r="CB6" i="6"/>
  <c r="CB7" i="6"/>
  <c r="AU6" i="6"/>
  <c r="AU7" i="6"/>
  <c r="AL6" i="6"/>
  <c r="AL7" i="6"/>
  <c r="CC6" i="6"/>
  <c r="CC7" i="6"/>
  <c r="BA6" i="6"/>
  <c r="BA7" i="6"/>
  <c r="D6" i="6"/>
  <c r="D7" i="6"/>
  <c r="AW6" i="6"/>
  <c r="AW7" i="6"/>
  <c r="S6" i="6"/>
  <c r="S7" i="6"/>
  <c r="L6" i="6"/>
  <c r="L7" i="6"/>
  <c r="P6" i="6"/>
  <c r="P7" i="6"/>
  <c r="AA6" i="6"/>
  <c r="AA7" i="6"/>
  <c r="AR6" i="6"/>
  <c r="AR7" i="6"/>
  <c r="AN6" i="6"/>
  <c r="AN7" i="6"/>
  <c r="AV6" i="6"/>
  <c r="AV7" i="6"/>
  <c r="BP6" i="6"/>
  <c r="BP7" i="6"/>
  <c r="V6" i="6"/>
  <c r="V7" i="6"/>
  <c r="AX6" i="6"/>
  <c r="AX7" i="6"/>
  <c r="CH6" i="6"/>
  <c r="CH7" i="6"/>
  <c r="BG6" i="6"/>
  <c r="BG7" i="6"/>
  <c r="E6" i="6"/>
  <c r="E7" i="6"/>
  <c r="CD6" i="6"/>
  <c r="CD7" i="6"/>
  <c r="I6" i="6"/>
  <c r="I7" i="6"/>
  <c r="CF6" i="6"/>
  <c r="CF7" i="6"/>
  <c r="K6" i="6"/>
  <c r="K7" i="6"/>
  <c r="BJ6" i="10"/>
  <c r="BJ7" i="10"/>
  <c r="BL6" i="10"/>
  <c r="BL7" i="10"/>
  <c r="AN6" i="10"/>
  <c r="AN7" i="10"/>
  <c r="AK6" i="10"/>
  <c r="AK7" i="10"/>
  <c r="AM6" i="10"/>
  <c r="AM7" i="10"/>
  <c r="AQ6" i="10"/>
  <c r="AQ7" i="10"/>
  <c r="AC6" i="10"/>
  <c r="AC7" i="10"/>
  <c r="AP6" i="10"/>
  <c r="AP7" i="10"/>
  <c r="K6" i="10"/>
  <c r="K7" i="10"/>
  <c r="BM6" i="10"/>
  <c r="BM7" i="10"/>
  <c r="AE6" i="10"/>
  <c r="AE7" i="10"/>
  <c r="AD6" i="10"/>
  <c r="AD7" i="10"/>
  <c r="D6" i="10"/>
  <c r="D7" i="10"/>
  <c r="R6" i="10"/>
  <c r="R7" i="10"/>
  <c r="CB6" i="10"/>
  <c r="CB7" i="10"/>
  <c r="AI6" i="10"/>
  <c r="AI7" i="10"/>
  <c r="BW6" i="10"/>
  <c r="BW7" i="10"/>
  <c r="AL6" i="10"/>
  <c r="AL7" i="10"/>
  <c r="Z6" i="10"/>
  <c r="Z7" i="10"/>
  <c r="I6" i="10"/>
  <c r="I7" i="10"/>
  <c r="P6" i="10"/>
  <c r="P7" i="10"/>
  <c r="AG6" i="10"/>
  <c r="AG7" i="10"/>
  <c r="BY6" i="10"/>
  <c r="BY7" i="10"/>
  <c r="AX6" i="10"/>
  <c r="AX7" i="10"/>
  <c r="F24" i="10"/>
  <c r="M6" i="10"/>
  <c r="M7" i="10"/>
  <c r="AS6" i="10"/>
  <c r="AS7" i="10"/>
  <c r="AS10" i="10"/>
  <c r="BZ6" i="10"/>
  <c r="BZ7" i="10"/>
  <c r="F15" i="10"/>
  <c r="L6" i="10"/>
  <c r="L7" i="10"/>
  <c r="F6" i="10"/>
  <c r="F7" i="10"/>
  <c r="BO6" i="10"/>
  <c r="BO7" i="10"/>
  <c r="AY6" i="10"/>
  <c r="AY7" i="10"/>
  <c r="AY8" i="10"/>
  <c r="H6" i="10"/>
  <c r="H7" i="10"/>
  <c r="Q6" i="10"/>
  <c r="Q7" i="10"/>
  <c r="Q10" i="10"/>
  <c r="BV6" i="10"/>
  <c r="BV7" i="10"/>
  <c r="AW6" i="10"/>
  <c r="AW7" i="10"/>
  <c r="AW10" i="10"/>
  <c r="BK6" i="10"/>
  <c r="BK7" i="10"/>
  <c r="Y6" i="10"/>
  <c r="Y7" i="10"/>
  <c r="Y10" i="10"/>
  <c r="CG6" i="10"/>
  <c r="CG7" i="10"/>
  <c r="CD6" i="10"/>
  <c r="CD7" i="10"/>
  <c r="CD10" i="10"/>
  <c r="BS6" i="10"/>
  <c r="BS7" i="10"/>
  <c r="BC6" i="10"/>
  <c r="BC7" i="10"/>
  <c r="BC10" i="10"/>
  <c r="AH6" i="10"/>
  <c r="AH7" i="10"/>
  <c r="CK6" i="10"/>
  <c r="CK7" i="10"/>
  <c r="CK10" i="10"/>
  <c r="BF6" i="10"/>
  <c r="BF7" i="10"/>
  <c r="BF10" i="10"/>
  <c r="BQ6" i="10"/>
  <c r="BQ7" i="10"/>
  <c r="BQ10" i="10"/>
  <c r="S6" i="10"/>
  <c r="S7" i="10"/>
  <c r="AB6" i="10"/>
  <c r="AB7" i="10"/>
  <c r="AB10" i="10"/>
  <c r="E6" i="10"/>
  <c r="E7" i="10"/>
  <c r="V6" i="10"/>
  <c r="V7" i="10"/>
  <c r="V10" i="10"/>
  <c r="G6" i="10"/>
  <c r="G7" i="10"/>
  <c r="AJ6" i="10"/>
  <c r="AJ7" i="10"/>
  <c r="AJ10" i="10"/>
  <c r="AZ6" i="10"/>
  <c r="AZ7" i="10"/>
  <c r="AZ10" i="10"/>
  <c r="AF6" i="10"/>
  <c r="AF7" i="10"/>
  <c r="AF10" i="10"/>
  <c r="AU6" i="10"/>
  <c r="AU7" i="10"/>
  <c r="CC6" i="10"/>
  <c r="CC7" i="10"/>
  <c r="CC8" i="10"/>
  <c r="N6" i="10"/>
  <c r="N7" i="10"/>
  <c r="N8" i="10"/>
  <c r="C6" i="10"/>
  <c r="C7" i="10"/>
  <c r="CL7" i="10"/>
  <c r="BR6" i="10"/>
  <c r="BR7" i="10"/>
  <c r="AO6" i="10"/>
  <c r="AO7" i="10"/>
  <c r="AR6" i="10"/>
  <c r="AR7" i="10"/>
  <c r="AR10" i="10"/>
  <c r="CE6" i="10"/>
  <c r="CE7" i="10"/>
  <c r="CE8" i="10"/>
  <c r="BX6" i="10"/>
  <c r="BX7" i="10"/>
  <c r="BA6" i="10"/>
  <c r="BA7" i="10"/>
  <c r="BA8" i="10"/>
  <c r="W6" i="10"/>
  <c r="W7" i="10"/>
  <c r="W10" i="10"/>
  <c r="BT6" i="10"/>
  <c r="BT7" i="10"/>
  <c r="BT8" i="10"/>
  <c r="AA6" i="10"/>
  <c r="AA7" i="10"/>
  <c r="AA10" i="10"/>
  <c r="BE6" i="10"/>
  <c r="BE7" i="10"/>
  <c r="BE8" i="10"/>
  <c r="T6" i="10"/>
  <c r="T7" i="10"/>
  <c r="O6" i="10"/>
  <c r="O7" i="10"/>
  <c r="O10" i="10"/>
  <c r="BD6" i="10"/>
  <c r="BD7" i="10"/>
  <c r="CI6" i="10"/>
  <c r="CI7" i="10"/>
  <c r="CI8" i="10"/>
  <c r="CH6" i="10"/>
  <c r="CH7" i="10"/>
  <c r="CH8" i="10"/>
  <c r="BU6" i="10"/>
  <c r="BU7" i="10"/>
  <c r="BU8" i="10"/>
  <c r="BH6" i="10"/>
  <c r="BH7" i="10"/>
  <c r="BP6" i="10"/>
  <c r="BP7" i="10"/>
  <c r="AT6" i="10"/>
  <c r="AT7" i="10"/>
  <c r="AT10" i="10"/>
  <c r="J6" i="10"/>
  <c r="J7" i="10"/>
  <c r="J8" i="10"/>
  <c r="BN6" i="10"/>
  <c r="BN7" i="10"/>
  <c r="AV6" i="10"/>
  <c r="AV7" i="10"/>
  <c r="AV10" i="10"/>
  <c r="CF6" i="10"/>
  <c r="CF7" i="10"/>
  <c r="X6" i="10"/>
  <c r="X7" i="10"/>
  <c r="CJ6" i="10"/>
  <c r="CJ7" i="10"/>
  <c r="CJ10" i="10"/>
  <c r="U6" i="10"/>
  <c r="U7" i="10"/>
  <c r="U8" i="10"/>
  <c r="BG6" i="10"/>
  <c r="BG7" i="10"/>
  <c r="BB6" i="10"/>
  <c r="BB7" i="10"/>
  <c r="BB10" i="10"/>
  <c r="CA6" i="10"/>
  <c r="CA7" i="10"/>
  <c r="CA10" i="10"/>
  <c r="BI6" i="10"/>
  <c r="BI7" i="10"/>
  <c r="BI10" i="10"/>
  <c r="BI11" i="10"/>
  <c r="M10" i="2"/>
  <c r="M8" i="2"/>
  <c r="AP10" i="2"/>
  <c r="AP8" i="2"/>
  <c r="X8" i="2"/>
  <c r="X10" i="2"/>
  <c r="CI8" i="2"/>
  <c r="CI10" i="2"/>
  <c r="CI11" i="2"/>
  <c r="BT10" i="2"/>
  <c r="BT8" i="2"/>
  <c r="CE10" i="2"/>
  <c r="CE8" i="2"/>
  <c r="BS10" i="2"/>
  <c r="BS8" i="2"/>
  <c r="Q10" i="2"/>
  <c r="Q8" i="2"/>
  <c r="AM10" i="2"/>
  <c r="AM8" i="2"/>
  <c r="BO10" i="2"/>
  <c r="BO8" i="2"/>
  <c r="BH10" i="2"/>
  <c r="BH8" i="2"/>
  <c r="BG8" i="2"/>
  <c r="BG10" i="2"/>
  <c r="BG11" i="2"/>
  <c r="AV8" i="2"/>
  <c r="AV10" i="2"/>
  <c r="AV11" i="2"/>
  <c r="AN10" i="2"/>
  <c r="AN8" i="2"/>
  <c r="V8" i="2"/>
  <c r="V10" i="2"/>
  <c r="J10" i="2"/>
  <c r="J8" i="2"/>
  <c r="AD10" i="2"/>
  <c r="AD8" i="2"/>
  <c r="AX10" i="2"/>
  <c r="AX8" i="2"/>
  <c r="AH8" i="2"/>
  <c r="AH10" i="2"/>
  <c r="AH11" i="2"/>
  <c r="AQ8" i="2"/>
  <c r="AQ10" i="2"/>
  <c r="AQ11" i="2"/>
  <c r="BA10" i="2"/>
  <c r="BA8" i="2"/>
  <c r="CD8" i="2"/>
  <c r="CD10" i="2"/>
  <c r="CD11" i="2"/>
  <c r="AZ8" i="2"/>
  <c r="AZ10" i="2"/>
  <c r="CG8" i="2"/>
  <c r="CG10" i="2"/>
  <c r="CG11" i="2"/>
  <c r="AI10" i="2"/>
  <c r="AI8" i="2"/>
  <c r="CB10" i="2"/>
  <c r="CB8" i="2"/>
  <c r="AL8" i="2"/>
  <c r="AL10" i="2"/>
  <c r="AL11" i="2"/>
  <c r="BR10" i="2"/>
  <c r="BR8" i="2"/>
  <c r="BW10" i="2"/>
  <c r="BW8" i="2"/>
  <c r="BI8" i="2"/>
  <c r="BI10" i="2"/>
  <c r="BI11" i="2"/>
  <c r="CA8" i="10"/>
  <c r="CJ8" i="10"/>
  <c r="BN10" i="10"/>
  <c r="BN11" i="10"/>
  <c r="BN8" i="10"/>
  <c r="AT8" i="10"/>
  <c r="CH10" i="10"/>
  <c r="AA8" i="10"/>
  <c r="W8" i="10"/>
  <c r="AR8" i="10"/>
  <c r="N10" i="10"/>
  <c r="N11" i="10"/>
  <c r="AZ8" i="10"/>
  <c r="BF8" i="10"/>
  <c r="BI8" i="10"/>
  <c r="U10" i="10"/>
  <c r="AV8" i="10"/>
  <c r="J10" i="10"/>
  <c r="J11" i="10"/>
  <c r="BP10" i="10"/>
  <c r="BP11" i="10"/>
  <c r="BP8" i="10"/>
  <c r="BU10" i="10"/>
  <c r="CI10" i="10"/>
  <c r="O8" i="10"/>
  <c r="BE10" i="10"/>
  <c r="BT10" i="10"/>
  <c r="BA10" i="10"/>
  <c r="CE10" i="10"/>
  <c r="C8" i="10"/>
  <c r="CL8" i="10"/>
  <c r="C10" i="10"/>
  <c r="CC10" i="10"/>
  <c r="CC11" i="10"/>
  <c r="AF8" i="10"/>
  <c r="AJ8" i="10"/>
  <c r="AJ11" i="10"/>
  <c r="V8" i="10"/>
  <c r="AB8" i="10"/>
  <c r="BQ8" i="10"/>
  <c r="CK8" i="10"/>
  <c r="BC8" i="10"/>
  <c r="CD8" i="10"/>
  <c r="Y8" i="10"/>
  <c r="AW8" i="10"/>
  <c r="Q8" i="10"/>
  <c r="AY10" i="10"/>
  <c r="AY11" i="10"/>
  <c r="F8" i="10"/>
  <c r="F10" i="10"/>
  <c r="F11" i="10"/>
  <c r="AS8" i="10"/>
  <c r="BY10" i="10"/>
  <c r="BY8" i="10"/>
  <c r="P10" i="10"/>
  <c r="P8" i="10"/>
  <c r="Z8" i="10"/>
  <c r="Z10" i="10"/>
  <c r="Z11" i="10"/>
  <c r="BW10" i="10"/>
  <c r="BW8" i="10"/>
  <c r="CB10" i="10"/>
  <c r="CB8" i="10"/>
  <c r="D10" i="10"/>
  <c r="D8" i="10"/>
  <c r="AE10" i="10"/>
  <c r="AE8" i="10"/>
  <c r="K10" i="10"/>
  <c r="K8" i="10"/>
  <c r="AC8" i="10"/>
  <c r="AC10" i="10"/>
  <c r="AC11" i="10"/>
  <c r="AM10" i="10"/>
  <c r="AM8" i="10"/>
  <c r="AN10" i="10"/>
  <c r="AN8" i="10"/>
  <c r="BJ8" i="10"/>
  <c r="BJ10" i="10"/>
  <c r="BJ11" i="10"/>
  <c r="K10" i="6"/>
  <c r="K8" i="6"/>
  <c r="I8" i="6"/>
  <c r="I10" i="6"/>
  <c r="E8" i="6"/>
  <c r="E10" i="6"/>
  <c r="E11" i="6"/>
  <c r="CH8" i="6"/>
  <c r="CH10" i="6"/>
  <c r="CH11" i="6"/>
  <c r="V8" i="6"/>
  <c r="V10" i="6"/>
  <c r="V11" i="6"/>
  <c r="AV10" i="6"/>
  <c r="AV8" i="6"/>
  <c r="AR8" i="6"/>
  <c r="AR10" i="6"/>
  <c r="P8" i="6"/>
  <c r="P10" i="6"/>
  <c r="P11" i="6"/>
  <c r="S10" i="6"/>
  <c r="S8" i="6"/>
  <c r="D10" i="6"/>
  <c r="D8" i="6"/>
  <c r="CC10" i="6"/>
  <c r="CC8" i="6"/>
  <c r="AU8" i="6"/>
  <c r="AU10" i="6"/>
  <c r="AU11" i="6"/>
  <c r="BC8" i="6"/>
  <c r="BC10" i="6"/>
  <c r="BC11" i="6"/>
  <c r="AD10" i="6"/>
  <c r="AD8" i="6"/>
  <c r="U8" i="6"/>
  <c r="U10" i="6"/>
  <c r="AB10" i="6"/>
  <c r="AB8" i="6"/>
  <c r="BE10" i="6"/>
  <c r="BE8" i="6"/>
  <c r="R8" i="6"/>
  <c r="R10" i="6"/>
  <c r="R11" i="6"/>
  <c r="BS10" i="6"/>
  <c r="BS8" i="6"/>
  <c r="BQ8" i="6"/>
  <c r="BQ10" i="6"/>
  <c r="BQ11" i="6"/>
  <c r="Y10" i="6"/>
  <c r="Y8" i="6"/>
  <c r="AO8" i="6"/>
  <c r="AO10" i="6"/>
  <c r="AO11" i="6"/>
  <c r="AE8" i="6"/>
  <c r="AE10" i="6"/>
  <c r="BI8" i="6"/>
  <c r="BI10" i="6"/>
  <c r="BI11" i="6"/>
  <c r="AF10" i="6"/>
  <c r="AF8" i="6"/>
  <c r="BU10" i="6"/>
  <c r="BU8" i="6"/>
  <c r="CI8" i="6"/>
  <c r="CI10" i="6"/>
  <c r="AY8" i="6"/>
  <c r="AY10" i="6"/>
  <c r="AY11" i="6"/>
  <c r="T10" i="6"/>
  <c r="T8" i="6"/>
  <c r="BX8" i="6"/>
  <c r="BX10" i="6"/>
  <c r="BX11" i="6"/>
  <c r="G10" i="6"/>
  <c r="G8" i="6"/>
  <c r="BO8" i="6"/>
  <c r="BO10" i="6"/>
  <c r="BO11" i="6"/>
  <c r="BL8" i="6"/>
  <c r="BL10" i="6"/>
  <c r="Q10" i="6"/>
  <c r="Q8" i="6"/>
  <c r="BR8" i="6"/>
  <c r="BR10" i="6"/>
  <c r="BR11" i="6"/>
  <c r="AP10" i="6"/>
  <c r="AP8" i="6"/>
  <c r="AG10" i="6"/>
  <c r="AG8" i="6"/>
  <c r="CA8" i="6"/>
  <c r="CA10" i="6"/>
  <c r="CA11" i="6"/>
  <c r="BD10" i="6"/>
  <c r="BD8" i="6"/>
  <c r="H10" i="6"/>
  <c r="H8" i="6"/>
  <c r="BK8" i="6"/>
  <c r="BK10" i="6"/>
  <c r="BK11" i="6"/>
  <c r="BY10" i="6"/>
  <c r="BY8" i="6"/>
  <c r="BS10" i="5"/>
  <c r="BS8" i="5"/>
  <c r="D10" i="5"/>
  <c r="D8" i="5"/>
  <c r="AL10" i="5"/>
  <c r="AL8" i="5"/>
  <c r="AD10" i="5"/>
  <c r="AD8" i="5"/>
  <c r="Y8" i="5"/>
  <c r="Y10" i="5"/>
  <c r="AC8" i="5"/>
  <c r="AC10" i="5"/>
  <c r="AC11" i="5"/>
  <c r="BZ10" i="5"/>
  <c r="BZ8" i="5"/>
  <c r="AA8" i="5"/>
  <c r="AA10" i="5"/>
  <c r="AA11" i="5"/>
  <c r="BU10" i="5"/>
  <c r="BU8" i="5"/>
  <c r="BD8" i="5"/>
  <c r="BD10" i="5"/>
  <c r="BD11" i="5"/>
  <c r="AZ10" i="5"/>
  <c r="AZ8" i="5"/>
  <c r="AN10" i="5"/>
  <c r="AN8" i="5"/>
  <c r="V10" i="5"/>
  <c r="V8" i="5"/>
  <c r="AG10" i="5"/>
  <c r="AG8" i="5"/>
  <c r="BF10" i="5"/>
  <c r="BF8" i="5"/>
  <c r="BH10" i="5"/>
  <c r="BH8" i="5"/>
  <c r="AI10" i="5"/>
  <c r="AI8" i="5"/>
  <c r="AV10" i="5"/>
  <c r="AV8" i="5"/>
  <c r="M10" i="5"/>
  <c r="M8" i="5"/>
  <c r="BX10" i="5"/>
  <c r="BX8" i="5"/>
  <c r="AP10" i="5"/>
  <c r="AP8" i="5"/>
  <c r="E10" i="5"/>
  <c r="E8" i="5"/>
  <c r="AQ8" i="5"/>
  <c r="AQ10" i="5"/>
  <c r="P10" i="5"/>
  <c r="P8" i="5"/>
  <c r="BK10" i="5"/>
  <c r="BK8" i="5"/>
  <c r="AO8" i="5"/>
  <c r="AO10" i="5"/>
  <c r="AO11" i="5"/>
  <c r="CC10" i="5"/>
  <c r="CC8" i="5"/>
  <c r="BT10" i="5"/>
  <c r="BT8" i="5"/>
  <c r="BM8" i="5"/>
  <c r="BM10" i="5"/>
  <c r="BM11" i="5"/>
  <c r="AB10" i="5"/>
  <c r="AB8" i="5"/>
  <c r="I10" i="5"/>
  <c r="I8" i="5"/>
  <c r="Z10" i="5"/>
  <c r="Z8" i="5"/>
  <c r="CA8" i="5"/>
  <c r="CA10" i="5"/>
  <c r="CA11" i="5"/>
  <c r="AY10" i="5"/>
  <c r="AY8" i="5"/>
  <c r="F10" i="5"/>
  <c r="F8" i="5"/>
  <c r="L10" i="5"/>
  <c r="L8" i="5"/>
  <c r="AM8" i="5"/>
  <c r="AM10" i="5"/>
  <c r="CE8" i="5"/>
  <c r="CE10" i="5"/>
  <c r="CE11" i="5"/>
  <c r="AE10" i="5"/>
  <c r="AE8" i="5"/>
  <c r="CI8" i="5"/>
  <c r="CI10" i="5"/>
  <c r="CI11" i="5"/>
  <c r="BR10" i="5"/>
  <c r="BR8" i="5"/>
  <c r="Q10" i="5"/>
  <c r="Q8" i="5"/>
  <c r="N10" i="5"/>
  <c r="N8" i="5"/>
  <c r="CA10" i="13"/>
  <c r="CA8" i="13"/>
  <c r="E10" i="13"/>
  <c r="E8" i="13"/>
  <c r="BK8" i="13"/>
  <c r="BK10" i="13"/>
  <c r="BK11" i="13"/>
  <c r="BC10" i="13"/>
  <c r="BC8" i="13"/>
  <c r="BO8" i="13"/>
  <c r="BO10" i="13"/>
  <c r="CB10" i="13"/>
  <c r="CB8" i="13"/>
  <c r="AS10" i="13"/>
  <c r="AS8" i="13"/>
  <c r="AV10" i="13"/>
  <c r="AV8" i="13"/>
  <c r="BU8" i="13"/>
  <c r="BU10" i="13"/>
  <c r="BU11" i="13"/>
  <c r="AX10" i="13"/>
  <c r="AX8" i="13"/>
  <c r="BS10" i="13"/>
  <c r="BS8" i="13"/>
  <c r="AI8" i="13"/>
  <c r="AI10" i="13"/>
  <c r="AI11" i="13"/>
  <c r="CH10" i="13"/>
  <c r="CH8" i="13"/>
  <c r="CD10" i="13"/>
  <c r="CD8" i="13"/>
  <c r="N10" i="13"/>
  <c r="N8" i="13"/>
  <c r="BL8" i="13"/>
  <c r="BL10" i="13"/>
  <c r="BL11" i="13"/>
  <c r="AF10" i="13"/>
  <c r="AF8" i="13"/>
  <c r="AT10" i="13"/>
  <c r="AT8" i="13"/>
  <c r="Z10" i="13"/>
  <c r="Z8" i="13"/>
  <c r="AU8" i="13"/>
  <c r="AU10" i="13"/>
  <c r="AK10" i="13"/>
  <c r="AK8" i="13"/>
  <c r="AP10" i="13"/>
  <c r="AP8" i="13"/>
  <c r="BQ8" i="13"/>
  <c r="BQ10" i="13"/>
  <c r="BQ11" i="13"/>
  <c r="AM8" i="13"/>
  <c r="AM10" i="13"/>
  <c r="AM11" i="13"/>
  <c r="T8" i="13"/>
  <c r="T10" i="13"/>
  <c r="T11" i="13"/>
  <c r="F10" i="13"/>
  <c r="F8" i="13"/>
  <c r="CI10" i="13"/>
  <c r="CI8" i="13"/>
  <c r="L10" i="13"/>
  <c r="L8" i="13"/>
  <c r="BG10" i="13"/>
  <c r="BG8" i="13"/>
  <c r="AC10" i="13"/>
  <c r="AC8" i="13"/>
  <c r="BI8" i="13"/>
  <c r="BI10" i="13"/>
  <c r="BB10" i="13"/>
  <c r="BB8" i="13"/>
  <c r="P8" i="13"/>
  <c r="P10" i="13"/>
  <c r="P11" i="13"/>
  <c r="AO10" i="13"/>
  <c r="AO8" i="13"/>
  <c r="CC8" i="13"/>
  <c r="CC10" i="13"/>
  <c r="CC11" i="13"/>
  <c r="G10" i="13"/>
  <c r="G8" i="13"/>
  <c r="AE8" i="13"/>
  <c r="AE10" i="13"/>
  <c r="AE11" i="13"/>
  <c r="I10" i="13"/>
  <c r="I8" i="13"/>
  <c r="AD10" i="13"/>
  <c r="AD8" i="13"/>
  <c r="BW10" i="13"/>
  <c r="BW8" i="13"/>
  <c r="K10" i="13"/>
  <c r="K8" i="13"/>
  <c r="AL8" i="11"/>
  <c r="AL10" i="11"/>
  <c r="BR8" i="11"/>
  <c r="BR10" i="11"/>
  <c r="BR11" i="11"/>
  <c r="AN8" i="11"/>
  <c r="AN10" i="11"/>
  <c r="AN11" i="11"/>
  <c r="AZ8" i="11"/>
  <c r="AZ10" i="11"/>
  <c r="AZ11" i="11"/>
  <c r="W8" i="11"/>
  <c r="W10" i="11"/>
  <c r="BV8" i="11"/>
  <c r="BV10" i="11"/>
  <c r="BV11" i="11"/>
  <c r="BM8" i="11"/>
  <c r="BM10" i="11"/>
  <c r="BM11" i="11"/>
  <c r="BF10" i="11"/>
  <c r="BF8" i="11"/>
  <c r="BY8" i="11"/>
  <c r="BY10" i="11"/>
  <c r="BY11" i="11"/>
  <c r="BI10" i="11"/>
  <c r="BI8" i="11"/>
  <c r="BS10" i="11"/>
  <c r="BS8" i="11"/>
  <c r="D8" i="11"/>
  <c r="D10" i="11"/>
  <c r="AY8" i="11"/>
  <c r="AY10" i="11"/>
  <c r="AY11" i="11"/>
  <c r="S10" i="11"/>
  <c r="S8" i="11"/>
  <c r="AR8" i="11"/>
  <c r="AR10" i="11"/>
  <c r="AR11" i="11"/>
  <c r="L10" i="11"/>
  <c r="L8" i="11"/>
  <c r="I10" i="11"/>
  <c r="I8" i="11"/>
  <c r="M10" i="11"/>
  <c r="M8" i="11"/>
  <c r="BL10" i="11"/>
  <c r="BL8" i="11"/>
  <c r="BJ8" i="11"/>
  <c r="BJ10" i="11"/>
  <c r="BJ11" i="11"/>
  <c r="R10" i="11"/>
  <c r="R8" i="11"/>
  <c r="AS8" i="11"/>
  <c r="AS10" i="11"/>
  <c r="H8" i="11"/>
  <c r="H10" i="11"/>
  <c r="H11" i="11"/>
  <c r="AF10" i="11"/>
  <c r="AF8" i="11"/>
  <c r="U10" i="11"/>
  <c r="U8" i="11"/>
  <c r="BH10" i="11"/>
  <c r="BH8" i="11"/>
  <c r="AQ10" i="11"/>
  <c r="AQ8" i="11"/>
  <c r="AT10" i="11"/>
  <c r="AT8" i="11"/>
  <c r="BB10" i="11"/>
  <c r="BB8" i="11"/>
  <c r="J8" i="11"/>
  <c r="J10" i="11"/>
  <c r="J11" i="11"/>
  <c r="BP8" i="11"/>
  <c r="BP10" i="11"/>
  <c r="BP11" i="11"/>
  <c r="AV8" i="11"/>
  <c r="AV10" i="11"/>
  <c r="BT10" i="11"/>
  <c r="BT8" i="11"/>
  <c r="BC8" i="11"/>
  <c r="BC10" i="11"/>
  <c r="BC11" i="11"/>
  <c r="Q10" i="11"/>
  <c r="Q8" i="11"/>
  <c r="BD10" i="11"/>
  <c r="BD8" i="11"/>
  <c r="CH8" i="11"/>
  <c r="CH10" i="11"/>
  <c r="CH11" i="11"/>
  <c r="E10" i="11"/>
  <c r="E8" i="11"/>
  <c r="AP10" i="11"/>
  <c r="AP8" i="11"/>
  <c r="AE10" i="11"/>
  <c r="AE8" i="11"/>
  <c r="AO10" i="11"/>
  <c r="AO8" i="11"/>
  <c r="AG10" i="11"/>
  <c r="AG8" i="11"/>
  <c r="G8" i="11"/>
  <c r="G10" i="11"/>
  <c r="G11" i="11"/>
  <c r="P10" i="11"/>
  <c r="P8" i="11"/>
  <c r="BW11" i="2"/>
  <c r="BR11" i="2"/>
  <c r="CB11" i="2"/>
  <c r="AI11" i="2"/>
  <c r="BA11" i="2"/>
  <c r="AX11" i="2"/>
  <c r="AD11" i="2"/>
  <c r="J11" i="2"/>
  <c r="AN11" i="2"/>
  <c r="BH11" i="2"/>
  <c r="BO11" i="2"/>
  <c r="AM11" i="2"/>
  <c r="Q11" i="2"/>
  <c r="BS11" i="2"/>
  <c r="CE11" i="2"/>
  <c r="BT11" i="2"/>
  <c r="AP11" i="2"/>
  <c r="M11" i="2"/>
  <c r="AJ11" i="2"/>
  <c r="E11" i="2"/>
  <c r="R11" i="2"/>
  <c r="H11" i="2"/>
  <c r="BF11" i="2"/>
  <c r="AA11" i="2"/>
  <c r="BE11" i="2"/>
  <c r="CH11" i="2"/>
  <c r="AB11" i="2"/>
  <c r="AT11" i="2"/>
  <c r="BY11" i="2"/>
  <c r="S11" i="2"/>
  <c r="BB11" i="2"/>
  <c r="AF11" i="2"/>
  <c r="AO11" i="2"/>
  <c r="AC11" i="2"/>
  <c r="N11" i="2"/>
  <c r="AY11" i="2"/>
  <c r="BL11" i="2"/>
  <c r="BG10" i="10"/>
  <c r="BG8" i="10"/>
  <c r="CF10" i="10"/>
  <c r="CF8" i="10"/>
  <c r="BH8" i="10"/>
  <c r="BH10" i="10"/>
  <c r="T8" i="10"/>
  <c r="T10" i="10"/>
  <c r="T11" i="10"/>
  <c r="BX8" i="10"/>
  <c r="BX10" i="10"/>
  <c r="BX11" i="10"/>
  <c r="BR10" i="10"/>
  <c r="BR8" i="10"/>
  <c r="AU8" i="10"/>
  <c r="AU10" i="10"/>
  <c r="AU11" i="10"/>
  <c r="G8" i="10"/>
  <c r="G10" i="10"/>
  <c r="E10" i="10"/>
  <c r="E8" i="10"/>
  <c r="S10" i="10"/>
  <c r="S8" i="10"/>
  <c r="AH10" i="10"/>
  <c r="AH8" i="10"/>
  <c r="BS10" i="10"/>
  <c r="BS8" i="10"/>
  <c r="CG8" i="10"/>
  <c r="CG10" i="10"/>
  <c r="CG11" i="10"/>
  <c r="BK10" i="10"/>
  <c r="BK8" i="10"/>
  <c r="BV10" i="10"/>
  <c r="BV8" i="10"/>
  <c r="H8" i="10"/>
  <c r="H10" i="10"/>
  <c r="H11" i="10"/>
  <c r="BO8" i="10"/>
  <c r="BO10" i="10"/>
  <c r="BO11" i="10"/>
  <c r="L8" i="10"/>
  <c r="L10" i="10"/>
  <c r="BZ8" i="10"/>
  <c r="BZ10" i="10"/>
  <c r="BZ11" i="10"/>
  <c r="M10" i="10"/>
  <c r="M8" i="10"/>
  <c r="AX8" i="10"/>
  <c r="AX10" i="10"/>
  <c r="AX11" i="10"/>
  <c r="AG8" i="10"/>
  <c r="AG10" i="10"/>
  <c r="AG11" i="10"/>
  <c r="I10" i="10"/>
  <c r="I8" i="10"/>
  <c r="AL8" i="10"/>
  <c r="AL10" i="10"/>
  <c r="AI10" i="10"/>
  <c r="AI8" i="10"/>
  <c r="R8" i="10"/>
  <c r="R10" i="10"/>
  <c r="R11" i="10"/>
  <c r="AD8" i="10"/>
  <c r="AD10" i="10"/>
  <c r="AD11" i="10"/>
  <c r="BM8" i="10"/>
  <c r="BM10" i="10"/>
  <c r="BM11" i="10"/>
  <c r="AP10" i="10"/>
  <c r="AP8" i="10"/>
  <c r="AQ8" i="10"/>
  <c r="AQ10" i="10"/>
  <c r="AK10" i="10"/>
  <c r="AK8" i="10"/>
  <c r="BL8" i="10"/>
  <c r="BL10" i="10"/>
  <c r="BL11" i="10"/>
  <c r="CF10" i="6"/>
  <c r="CF8" i="6"/>
  <c r="CD10" i="6"/>
  <c r="CD8" i="6"/>
  <c r="BG10" i="6"/>
  <c r="BG8" i="6"/>
  <c r="AX10" i="6"/>
  <c r="AX8" i="6"/>
  <c r="BP8" i="6"/>
  <c r="BP10" i="6"/>
  <c r="BP11" i="6"/>
  <c r="AN10" i="6"/>
  <c r="AN8" i="6"/>
  <c r="AA10" i="6"/>
  <c r="AA8" i="6"/>
  <c r="L10" i="6"/>
  <c r="L8" i="6"/>
  <c r="AW8" i="6"/>
  <c r="AW10" i="6"/>
  <c r="AW11" i="6"/>
  <c r="BA8" i="6"/>
  <c r="BA10" i="6"/>
  <c r="AL10" i="6"/>
  <c r="AL8" i="6"/>
  <c r="CB8" i="6"/>
  <c r="CB10" i="6"/>
  <c r="CB11" i="6"/>
  <c r="AH8" i="6"/>
  <c r="AH10" i="6"/>
  <c r="AH11" i="6"/>
  <c r="AK10" i="6"/>
  <c r="AK8" i="6"/>
  <c r="Z10" i="6"/>
  <c r="Z8" i="6"/>
  <c r="BZ8" i="6"/>
  <c r="BZ10" i="6"/>
  <c r="BZ11" i="6"/>
  <c r="BV10" i="6"/>
  <c r="BV8" i="6"/>
  <c r="O10" i="6"/>
  <c r="O8" i="6"/>
  <c r="AC10" i="6"/>
  <c r="AC8" i="6"/>
  <c r="BT10" i="6"/>
  <c r="BT8" i="6"/>
  <c r="W8" i="6"/>
  <c r="W10" i="6"/>
  <c r="X8" i="6"/>
  <c r="X10" i="6"/>
  <c r="X11" i="6"/>
  <c r="BJ8" i="6"/>
  <c r="BJ10" i="6"/>
  <c r="BJ11" i="6"/>
  <c r="AQ10" i="6"/>
  <c r="AQ8" i="6"/>
  <c r="BB10" i="6"/>
  <c r="BB8" i="6"/>
  <c r="AT8" i="6"/>
  <c r="AT10" i="6"/>
  <c r="AT11" i="6"/>
  <c r="CE8" i="6"/>
  <c r="CE10" i="6"/>
  <c r="F10" i="6"/>
  <c r="F8" i="6"/>
  <c r="AS10" i="6"/>
  <c r="AS8" i="6"/>
  <c r="BW8" i="6"/>
  <c r="BW10" i="6"/>
  <c r="BW11" i="6"/>
  <c r="BM10" i="6"/>
  <c r="BM8" i="6"/>
  <c r="BH10" i="6"/>
  <c r="BH8" i="6"/>
  <c r="AZ10" i="6"/>
  <c r="AZ8" i="6"/>
  <c r="AM10" i="6"/>
  <c r="AM8" i="6"/>
  <c r="CG10" i="6"/>
  <c r="CG8" i="6"/>
  <c r="N8" i="6"/>
  <c r="N10" i="6"/>
  <c r="N11" i="6"/>
  <c r="AI8" i="6"/>
  <c r="AI10" i="6"/>
  <c r="AI11" i="6"/>
  <c r="C10" i="6"/>
  <c r="C8" i="6"/>
  <c r="CJ8" i="6"/>
  <c r="CJ7" i="6"/>
  <c r="J10" i="6"/>
  <c r="J11" i="6"/>
  <c r="J8" i="6"/>
  <c r="M10" i="6"/>
  <c r="M11" i="6"/>
  <c r="M8" i="6"/>
  <c r="AJ10" i="6"/>
  <c r="AJ11" i="6"/>
  <c r="AJ8" i="6"/>
  <c r="BN8" i="6"/>
  <c r="BN10" i="6"/>
  <c r="BF10" i="6"/>
  <c r="BF8" i="6"/>
  <c r="C11" i="2"/>
  <c r="CJ11" i="2"/>
  <c r="CJ10" i="2"/>
  <c r="F18" i="2"/>
  <c r="AX10" i="5"/>
  <c r="AX11" i="5"/>
  <c r="AX8" i="5"/>
  <c r="BN10" i="5"/>
  <c r="BN11" i="5"/>
  <c r="BN8" i="5"/>
  <c r="CK10" i="5"/>
  <c r="CK11" i="5"/>
  <c r="CK8" i="5"/>
  <c r="X8" i="5"/>
  <c r="X10" i="5"/>
  <c r="AW8" i="5"/>
  <c r="AW10" i="5"/>
  <c r="AT8" i="5"/>
  <c r="AT10" i="5"/>
  <c r="BJ8" i="5"/>
  <c r="BJ10" i="5"/>
  <c r="G10" i="5"/>
  <c r="G8" i="5"/>
  <c r="C8" i="5"/>
  <c r="CL8" i="5"/>
  <c r="CL7" i="5"/>
  <c r="C10" i="5"/>
  <c r="W8" i="5"/>
  <c r="W10" i="5"/>
  <c r="W11" i="5"/>
  <c r="BE10" i="5"/>
  <c r="BE8" i="5"/>
  <c r="BW10" i="5"/>
  <c r="BW8" i="5"/>
  <c r="AK10" i="5"/>
  <c r="AK8" i="5"/>
  <c r="BV8" i="5"/>
  <c r="BV10" i="5"/>
  <c r="BV11" i="5"/>
  <c r="K10" i="5"/>
  <c r="K8" i="5"/>
  <c r="AR10" i="5"/>
  <c r="AR8" i="5"/>
  <c r="CF8" i="5"/>
  <c r="CF10" i="5"/>
  <c r="AU10" i="5"/>
  <c r="AU8" i="5"/>
  <c r="BP10" i="5"/>
  <c r="BP8" i="5"/>
  <c r="BI10" i="5"/>
  <c r="BI8" i="5"/>
  <c r="CB10" i="5"/>
  <c r="CB8" i="5"/>
  <c r="CJ8" i="5"/>
  <c r="CJ10" i="5"/>
  <c r="CJ11" i="5"/>
  <c r="BQ10" i="5"/>
  <c r="BQ8" i="5"/>
  <c r="AJ8" i="5"/>
  <c r="AJ10" i="5"/>
  <c r="AJ11" i="5"/>
  <c r="CD10" i="5"/>
  <c r="CD8" i="5"/>
  <c r="O10" i="5"/>
  <c r="O8" i="5"/>
  <c r="U10" i="5"/>
  <c r="U8" i="5"/>
  <c r="BO10" i="5"/>
  <c r="BO8" i="5"/>
  <c r="BC10" i="5"/>
  <c r="BC8" i="5"/>
  <c r="BL10" i="5"/>
  <c r="BL8" i="5"/>
  <c r="AF10" i="5"/>
  <c r="AF8" i="5"/>
  <c r="R8" i="5"/>
  <c r="R10" i="5"/>
  <c r="R11" i="5"/>
  <c r="J10" i="5"/>
  <c r="J8" i="5"/>
  <c r="S10" i="5"/>
  <c r="S8" i="5"/>
  <c r="H10" i="5"/>
  <c r="H8" i="5"/>
  <c r="AH10" i="5"/>
  <c r="AH8" i="5"/>
  <c r="CH8" i="5"/>
  <c r="CH10" i="5"/>
  <c r="T8" i="5"/>
  <c r="T10" i="5"/>
  <c r="T11" i="5"/>
  <c r="BG10" i="5"/>
  <c r="BG8" i="5"/>
  <c r="BY8" i="5"/>
  <c r="BY10" i="5"/>
  <c r="BY11" i="5"/>
  <c r="CG10" i="5"/>
  <c r="CG8" i="5"/>
  <c r="BA8" i="5"/>
  <c r="BA10" i="5"/>
  <c r="BA11" i="5"/>
  <c r="AS10" i="5"/>
  <c r="AS8" i="5"/>
  <c r="BB10" i="5"/>
  <c r="BB8" i="5"/>
  <c r="V10" i="13"/>
  <c r="V8" i="13"/>
  <c r="M10" i="13"/>
  <c r="M11" i="13"/>
  <c r="M8" i="13"/>
  <c r="X10" i="13"/>
  <c r="X8" i="13"/>
  <c r="AR10" i="13"/>
  <c r="AR11" i="13"/>
  <c r="AR8" i="13"/>
  <c r="BP8" i="13"/>
  <c r="BP10" i="13"/>
  <c r="BP11" i="13"/>
  <c r="BX8" i="13"/>
  <c r="BX10" i="13"/>
  <c r="BX11" i="13"/>
  <c r="BF10" i="13"/>
  <c r="BF8" i="13"/>
  <c r="BR10" i="13"/>
  <c r="BR8" i="13"/>
  <c r="R10" i="13"/>
  <c r="R8" i="13"/>
  <c r="CF8" i="13"/>
  <c r="CF10" i="13"/>
  <c r="CF11" i="13"/>
  <c r="Y10" i="13"/>
  <c r="Y8" i="13"/>
  <c r="S10" i="13"/>
  <c r="S8" i="13"/>
  <c r="C10" i="13"/>
  <c r="C8" i="13"/>
  <c r="CJ8" i="13"/>
  <c r="CJ7" i="13"/>
  <c r="BY8" i="13"/>
  <c r="BY10" i="13"/>
  <c r="BY11" i="13"/>
  <c r="AZ8" i="13"/>
  <c r="AZ10" i="13"/>
  <c r="AY8" i="13"/>
  <c r="AY10" i="13"/>
  <c r="AY11" i="13"/>
  <c r="BH10" i="13"/>
  <c r="BH11" i="13"/>
  <c r="BH8" i="13"/>
  <c r="AG10" i="13"/>
  <c r="AG11" i="13"/>
  <c r="AG8" i="13"/>
  <c r="AJ10" i="13"/>
  <c r="AJ11" i="13"/>
  <c r="AJ8" i="13"/>
  <c r="D10" i="13"/>
  <c r="D8" i="13"/>
  <c r="CG10" i="13"/>
  <c r="CG11" i="13"/>
  <c r="CG8" i="13"/>
  <c r="BM10" i="13"/>
  <c r="BM11" i="13"/>
  <c r="BM8" i="13"/>
  <c r="BT8" i="13"/>
  <c r="BT10" i="13"/>
  <c r="BJ8" i="13"/>
  <c r="BJ10" i="13"/>
  <c r="O8" i="13"/>
  <c r="O10" i="13"/>
  <c r="AN10" i="13"/>
  <c r="AN11" i="13"/>
  <c r="AN8" i="13"/>
  <c r="J10" i="13"/>
  <c r="J8" i="13"/>
  <c r="H10" i="13"/>
  <c r="H11" i="13"/>
  <c r="H8" i="13"/>
  <c r="CE10" i="13"/>
  <c r="CE11" i="13"/>
  <c r="CE8" i="13"/>
  <c r="BE10" i="13"/>
  <c r="BE11" i="13"/>
  <c r="BE8" i="13"/>
  <c r="Q10" i="13"/>
  <c r="Q8" i="13"/>
  <c r="BV10" i="13"/>
  <c r="BV11" i="13"/>
  <c r="BV8" i="13"/>
  <c r="W10" i="13"/>
  <c r="W11" i="13"/>
  <c r="W8" i="13"/>
  <c r="BD10" i="13"/>
  <c r="BD11" i="13"/>
  <c r="BD8" i="13"/>
  <c r="AA10" i="13"/>
  <c r="AA8" i="13"/>
  <c r="U10" i="13"/>
  <c r="U11" i="13"/>
  <c r="U8" i="13"/>
  <c r="BA10" i="13"/>
  <c r="BA11" i="13"/>
  <c r="BA8" i="13"/>
  <c r="BN10" i="13"/>
  <c r="BN11" i="13"/>
  <c r="BN8" i="13"/>
  <c r="AH10" i="13"/>
  <c r="AH8" i="13"/>
  <c r="AW10" i="13"/>
  <c r="AW11" i="13"/>
  <c r="AW8" i="13"/>
  <c r="AB10" i="13"/>
  <c r="AB11" i="13"/>
  <c r="AB8" i="13"/>
  <c r="AQ10" i="13"/>
  <c r="AQ11" i="13"/>
  <c r="AQ8" i="13"/>
  <c r="AL10" i="13"/>
  <c r="AL8" i="13"/>
  <c r="BZ8" i="13"/>
  <c r="BZ10" i="13"/>
  <c r="BZ11" i="13"/>
  <c r="T10" i="11"/>
  <c r="T11" i="11"/>
  <c r="T8" i="11"/>
  <c r="CG8" i="11"/>
  <c r="CG10" i="11"/>
  <c r="BU10" i="11"/>
  <c r="BU11" i="11"/>
  <c r="BU8" i="11"/>
  <c r="BW8" i="11"/>
  <c r="BW10" i="11"/>
  <c r="CI10" i="11"/>
  <c r="CI11" i="11"/>
  <c r="CI8" i="11"/>
  <c r="F8" i="11"/>
  <c r="F10" i="11"/>
  <c r="Y10" i="11"/>
  <c r="Y8" i="11"/>
  <c r="AD10" i="11"/>
  <c r="AD11" i="11"/>
  <c r="AD8" i="11"/>
  <c r="BA8" i="11"/>
  <c r="BA11" i="11"/>
  <c r="BA10" i="11"/>
  <c r="CF8" i="11"/>
  <c r="CF10" i="11"/>
  <c r="CE8" i="11"/>
  <c r="CE11" i="11"/>
  <c r="CE10" i="11"/>
  <c r="AX8" i="11"/>
  <c r="AX10" i="11"/>
  <c r="BO10" i="11"/>
  <c r="BO11" i="11"/>
  <c r="BO8" i="11"/>
  <c r="X10" i="11"/>
  <c r="X11" i="11"/>
  <c r="X8" i="11"/>
  <c r="BN10" i="11"/>
  <c r="BN8" i="11"/>
  <c r="AM10" i="11"/>
  <c r="AM11" i="11"/>
  <c r="AM8" i="11"/>
  <c r="AK10" i="11"/>
  <c r="AK11" i="11"/>
  <c r="AK8" i="11"/>
  <c r="CB8" i="11"/>
  <c r="CB10" i="11"/>
  <c r="K10" i="11"/>
  <c r="K11" i="11"/>
  <c r="K8" i="11"/>
  <c r="BX8" i="11"/>
  <c r="BX10" i="11"/>
  <c r="AU8" i="11"/>
  <c r="AU10" i="11"/>
  <c r="CK10" i="11"/>
  <c r="CK8" i="11"/>
  <c r="BG10" i="11"/>
  <c r="BG11" i="11"/>
  <c r="BG8" i="11"/>
  <c r="V10" i="11"/>
  <c r="V11" i="11"/>
  <c r="V8" i="11"/>
  <c r="AW10" i="11"/>
  <c r="AW11" i="11"/>
  <c r="AW8" i="11"/>
  <c r="AB10" i="11"/>
  <c r="AB8" i="11"/>
  <c r="AH10" i="11"/>
  <c r="AH11" i="11"/>
  <c r="AH8" i="11"/>
  <c r="CL7" i="11"/>
  <c r="C8" i="11"/>
  <c r="CL8" i="11"/>
  <c r="C10" i="11"/>
  <c r="N8" i="11"/>
  <c r="N10" i="11"/>
  <c r="N11" i="11"/>
  <c r="Z8" i="11"/>
  <c r="Z10" i="11"/>
  <c r="Z11" i="11"/>
  <c r="BE8" i="11"/>
  <c r="BE10" i="11"/>
  <c r="BE11" i="11"/>
  <c r="BZ10" i="11"/>
  <c r="BZ8" i="11"/>
  <c r="CC10" i="11"/>
  <c r="CC8" i="11"/>
  <c r="O8" i="11"/>
  <c r="O10" i="11"/>
  <c r="AA10" i="11"/>
  <c r="AA11" i="11"/>
  <c r="AA8" i="11"/>
  <c r="AI10" i="11"/>
  <c r="AI11" i="11"/>
  <c r="AI8" i="11"/>
  <c r="CJ8" i="11"/>
  <c r="CJ10" i="11"/>
  <c r="CJ11" i="11"/>
  <c r="AC10" i="11"/>
  <c r="AC8" i="11"/>
  <c r="CD10" i="11"/>
  <c r="CD8" i="11"/>
  <c r="CD11" i="11"/>
  <c r="AJ10" i="11"/>
  <c r="AJ8" i="11"/>
  <c r="AJ11" i="11"/>
  <c r="BQ8" i="11"/>
  <c r="BQ10" i="11"/>
  <c r="BQ11" i="11"/>
  <c r="CA8" i="11"/>
  <c r="CA10" i="11"/>
  <c r="CA11" i="11"/>
  <c r="BK10" i="11"/>
  <c r="BK8" i="11"/>
  <c r="C11" i="11"/>
  <c r="CL11" i="11"/>
  <c r="CL10" i="11"/>
  <c r="F18" i="11"/>
  <c r="C11" i="5"/>
  <c r="CL11" i="5"/>
  <c r="CL10" i="5"/>
  <c r="F18" i="5"/>
  <c r="F19" i="2"/>
  <c r="CJ12" i="2"/>
  <c r="F25" i="2"/>
  <c r="CL10" i="10"/>
  <c r="F18" i="10"/>
  <c r="C11" i="10"/>
  <c r="CL11" i="10"/>
  <c r="CJ10" i="13"/>
  <c r="F18" i="13"/>
  <c r="CJ10" i="6"/>
  <c r="F18" i="6"/>
  <c r="C11" i="6"/>
  <c r="CJ11" i="6"/>
  <c r="F19" i="6"/>
  <c r="AC11" i="11"/>
  <c r="BZ11" i="11"/>
  <c r="BX11" i="11"/>
  <c r="AX11" i="11"/>
  <c r="CF11" i="11"/>
  <c r="F11" i="11"/>
  <c r="CG11" i="11"/>
  <c r="O11" i="13"/>
  <c r="BT11" i="13"/>
  <c r="AZ11" i="13"/>
  <c r="S11" i="13"/>
  <c r="R11" i="13"/>
  <c r="BF11" i="13"/>
  <c r="X11" i="13"/>
  <c r="V11" i="13"/>
  <c r="BB11" i="5"/>
  <c r="AS11" i="5"/>
  <c r="CG11" i="5"/>
  <c r="BG11" i="5"/>
  <c r="AH11" i="5"/>
  <c r="H11" i="5"/>
  <c r="S11" i="5"/>
  <c r="J11" i="5"/>
  <c r="AF11" i="5"/>
  <c r="BL11" i="5"/>
  <c r="BC11" i="5"/>
  <c r="BO11" i="5"/>
  <c r="U11" i="5"/>
  <c r="O11" i="5"/>
  <c r="CD11" i="5"/>
  <c r="BQ11" i="5"/>
  <c r="CB11" i="5"/>
  <c r="BI11" i="5"/>
  <c r="BP11" i="5"/>
  <c r="AU11" i="5"/>
  <c r="AR11" i="5"/>
  <c r="K11" i="5"/>
  <c r="AK11" i="5"/>
  <c r="BW11" i="5"/>
  <c r="BE11" i="5"/>
  <c r="BJ11" i="5"/>
  <c r="AT11" i="5"/>
  <c r="AW11" i="5"/>
  <c r="X11" i="5"/>
  <c r="BN11" i="6"/>
  <c r="CG11" i="6"/>
  <c r="AM11" i="6"/>
  <c r="AZ11" i="6"/>
  <c r="BH11" i="6"/>
  <c r="BM11" i="6"/>
  <c r="AS11" i="6"/>
  <c r="F11" i="6"/>
  <c r="BB11" i="6"/>
  <c r="AQ11" i="6"/>
  <c r="BT11" i="6"/>
  <c r="AC11" i="6"/>
  <c r="O11" i="6"/>
  <c r="BV11" i="6"/>
  <c r="Z11" i="6"/>
  <c r="AK11" i="6"/>
  <c r="AL11" i="6"/>
  <c r="L11" i="6"/>
  <c r="AA11" i="6"/>
  <c r="AN11" i="6"/>
  <c r="AX11" i="6"/>
  <c r="BG11" i="6"/>
  <c r="CD11" i="6"/>
  <c r="CF11" i="6"/>
  <c r="AK11" i="10"/>
  <c r="AP11" i="10"/>
  <c r="AI11" i="10"/>
  <c r="I11" i="10"/>
  <c r="M11" i="10"/>
  <c r="BV11" i="10"/>
  <c r="BK11" i="10"/>
  <c r="BS11" i="10"/>
  <c r="AH11" i="10"/>
  <c r="S11" i="10"/>
  <c r="E11" i="10"/>
  <c r="BR11" i="10"/>
  <c r="CF11" i="10"/>
  <c r="BG11" i="10"/>
  <c r="P11" i="11"/>
  <c r="AG11" i="11"/>
  <c r="AO11" i="11"/>
  <c r="AE11" i="11"/>
  <c r="AP11" i="11"/>
  <c r="E11" i="11"/>
  <c r="BD11" i="11"/>
  <c r="Q11" i="11"/>
  <c r="BT11" i="11"/>
  <c r="BB11" i="11"/>
  <c r="AT11" i="11"/>
  <c r="AQ11" i="11"/>
  <c r="BH11" i="11"/>
  <c r="U11" i="11"/>
  <c r="AF11" i="11"/>
  <c r="R11" i="11"/>
  <c r="BL11" i="11"/>
  <c r="M11" i="11"/>
  <c r="I11" i="11"/>
  <c r="L11" i="11"/>
  <c r="S11" i="11"/>
  <c r="BS11" i="11"/>
  <c r="BI11" i="11"/>
  <c r="BF11" i="11"/>
  <c r="K11" i="13"/>
  <c r="BW11" i="13"/>
  <c r="AD11" i="13"/>
  <c r="I11" i="13"/>
  <c r="G11" i="13"/>
  <c r="AO11" i="13"/>
  <c r="BB11" i="13"/>
  <c r="AC11" i="13"/>
  <c r="BG11" i="13"/>
  <c r="L11" i="13"/>
  <c r="CI11" i="13"/>
  <c r="F11" i="13"/>
  <c r="AP11" i="13"/>
  <c r="AK11" i="13"/>
  <c r="Z11" i="13"/>
  <c r="AT11" i="13"/>
  <c r="AF11" i="13"/>
  <c r="N11" i="13"/>
  <c r="CD11" i="13"/>
  <c r="CH11" i="13"/>
  <c r="BS11" i="13"/>
  <c r="AX11" i="13"/>
  <c r="AV11" i="13"/>
  <c r="AS11" i="13"/>
  <c r="CB11" i="13"/>
  <c r="BC11" i="13"/>
  <c r="E11" i="13"/>
  <c r="CA11" i="13"/>
  <c r="N11" i="5"/>
  <c r="Q11" i="5"/>
  <c r="BR11" i="5"/>
  <c r="AE11" i="5"/>
  <c r="L11" i="5"/>
  <c r="F11" i="5"/>
  <c r="AY11" i="5"/>
  <c r="Z11" i="5"/>
  <c r="I11" i="5"/>
  <c r="AB11" i="5"/>
  <c r="BT11" i="5"/>
  <c r="CC11" i="5"/>
  <c r="BK11" i="5"/>
  <c r="P11" i="5"/>
  <c r="E11" i="5"/>
  <c r="AP11" i="5"/>
  <c r="BX11" i="5"/>
  <c r="M11" i="5"/>
  <c r="AV11" i="5"/>
  <c r="AI11" i="5"/>
  <c r="BH11" i="5"/>
  <c r="BF11" i="5"/>
  <c r="AG11" i="5"/>
  <c r="V11" i="5"/>
  <c r="AN11" i="5"/>
  <c r="AZ11" i="5"/>
  <c r="BU11" i="5"/>
  <c r="BZ11" i="5"/>
  <c r="AD11" i="5"/>
  <c r="AL11" i="5"/>
  <c r="D11" i="5"/>
  <c r="BS11" i="5"/>
  <c r="BY11" i="6"/>
  <c r="H11" i="6"/>
  <c r="BD11" i="6"/>
  <c r="AG11" i="6"/>
  <c r="AP11" i="6"/>
  <c r="Q11" i="6"/>
  <c r="G11" i="6"/>
  <c r="T11" i="6"/>
  <c r="BU11" i="6"/>
  <c r="AF11" i="6"/>
  <c r="Y11" i="6"/>
  <c r="BS11" i="6"/>
  <c r="BE11" i="6"/>
  <c r="AB11" i="6"/>
  <c r="AD11" i="6"/>
  <c r="CC11" i="6"/>
  <c r="D11" i="6"/>
  <c r="S11" i="6"/>
  <c r="AV11" i="6"/>
  <c r="K11" i="6"/>
  <c r="AN11" i="10"/>
  <c r="AM11" i="10"/>
  <c r="K11" i="10"/>
  <c r="AE11" i="10"/>
  <c r="D11" i="10"/>
  <c r="CB11" i="10"/>
  <c r="BW11" i="10"/>
  <c r="P11" i="10"/>
  <c r="BY11" i="10"/>
  <c r="Q11" i="10"/>
  <c r="AW11" i="10"/>
  <c r="Y11" i="10"/>
  <c r="CD11" i="10"/>
  <c r="BC11" i="10"/>
  <c r="CK11" i="10"/>
  <c r="BQ11" i="10"/>
  <c r="AB11" i="10"/>
  <c r="V11" i="10"/>
  <c r="CE11" i="10"/>
  <c r="BA11" i="10"/>
  <c r="BT11" i="10"/>
  <c r="BE11" i="10"/>
  <c r="CI11" i="10"/>
  <c r="BU11" i="10"/>
  <c r="AV11" i="10"/>
  <c r="U11" i="10"/>
  <c r="BF11" i="10"/>
  <c r="AZ11" i="10"/>
  <c r="AR11" i="10"/>
  <c r="W11" i="10"/>
  <c r="AA11" i="10"/>
  <c r="CH11" i="10"/>
  <c r="CJ11" i="10"/>
  <c r="CA11" i="10"/>
  <c r="W129" i="1"/>
  <c r="F21" i="2"/>
  <c r="F25" i="6"/>
  <c r="W125" i="1"/>
  <c r="F25" i="5"/>
  <c r="F19" i="11"/>
  <c r="F25" i="11"/>
  <c r="CL12" i="11"/>
  <c r="BD10" i="10"/>
  <c r="BD8" i="10"/>
  <c r="BC10" i="2"/>
  <c r="BC11" i="2"/>
  <c r="BC8" i="2"/>
  <c r="BK11" i="11"/>
  <c r="O11" i="11"/>
  <c r="CC11" i="11"/>
  <c r="AB11" i="11"/>
  <c r="CK11" i="11"/>
  <c r="AU11" i="11"/>
  <c r="CB11" i="11"/>
  <c r="BN11" i="11"/>
  <c r="Y11" i="11"/>
  <c r="BW11" i="11"/>
  <c r="AL11" i="13"/>
  <c r="AH11" i="13"/>
  <c r="AA11" i="13"/>
  <c r="Q11" i="13"/>
  <c r="J11" i="13"/>
  <c r="BJ11" i="13"/>
  <c r="D11" i="13"/>
  <c r="Y11" i="13"/>
  <c r="BR11" i="13"/>
  <c r="CH11" i="5"/>
  <c r="CF11" i="5"/>
  <c r="G11" i="5"/>
  <c r="BF11" i="6"/>
  <c r="CE11" i="6"/>
  <c r="W11" i="6"/>
  <c r="BA11" i="6"/>
  <c r="AQ11" i="10"/>
  <c r="AL11" i="10"/>
  <c r="L11" i="10"/>
  <c r="G11" i="10"/>
  <c r="BH11" i="10"/>
  <c r="AV11" i="11"/>
  <c r="AS11" i="11"/>
  <c r="D11" i="11"/>
  <c r="W11" i="11"/>
  <c r="AL11" i="11"/>
  <c r="BI11" i="13"/>
  <c r="AU11" i="13"/>
  <c r="BO11" i="13"/>
  <c r="AM11" i="5"/>
  <c r="AQ11" i="5"/>
  <c r="Y11" i="5"/>
  <c r="BL11" i="6"/>
  <c r="CI11" i="6"/>
  <c r="BB8" i="10"/>
  <c r="AT11" i="10"/>
  <c r="AS11" i="10"/>
  <c r="X10" i="10"/>
  <c r="X8" i="10"/>
  <c r="AO10" i="10"/>
  <c r="AO8" i="10"/>
  <c r="BB11" i="10"/>
  <c r="O11" i="10"/>
  <c r="AF11" i="10"/>
  <c r="AS6" i="2"/>
  <c r="AS7" i="2"/>
  <c r="AR6" i="2"/>
  <c r="AR7" i="2"/>
  <c r="CJ5" i="12"/>
  <c r="AE11" i="6"/>
  <c r="U11" i="6"/>
  <c r="AR11" i="6"/>
  <c r="I11" i="6"/>
  <c r="AZ11" i="2"/>
  <c r="V11" i="2"/>
  <c r="X11" i="2"/>
  <c r="CA11" i="2"/>
  <c r="F11" i="2"/>
  <c r="I11" i="2"/>
  <c r="Y11" i="2"/>
  <c r="U8" i="2"/>
  <c r="U11" i="2"/>
  <c r="W130" i="1"/>
  <c r="F21" i="6"/>
  <c r="F19" i="10"/>
  <c r="F21" i="10"/>
  <c r="W126" i="1"/>
  <c r="F25" i="10"/>
  <c r="CL12" i="10"/>
  <c r="W127" i="1"/>
  <c r="F21" i="11"/>
  <c r="K11" i="2"/>
  <c r="P11" i="2"/>
  <c r="CJ12" i="6"/>
  <c r="CL12" i="5"/>
  <c r="F19" i="5"/>
  <c r="F21" i="5"/>
  <c r="C11" i="13"/>
  <c r="CJ11" i="13"/>
  <c r="AS10" i="2"/>
  <c r="AS8" i="2"/>
  <c r="AR10" i="2"/>
  <c r="AR8" i="2"/>
  <c r="R6" i="12"/>
  <c r="R7" i="12"/>
  <c r="N6" i="12"/>
  <c r="N7" i="12"/>
  <c r="AO6" i="12"/>
  <c r="AO7" i="12"/>
  <c r="CC6" i="12"/>
  <c r="CC7" i="12"/>
  <c r="BF6" i="12"/>
  <c r="BF7" i="12"/>
  <c r="AA6" i="12"/>
  <c r="AA7" i="12"/>
  <c r="J6" i="12"/>
  <c r="J7" i="12"/>
  <c r="AQ6" i="12"/>
  <c r="AQ7" i="12"/>
  <c r="W6" i="12"/>
  <c r="W7" i="12"/>
  <c r="BG6" i="12"/>
  <c r="BG7" i="12"/>
  <c r="AY6" i="12"/>
  <c r="AY7" i="12"/>
  <c r="BZ6" i="12"/>
  <c r="BZ7" i="12"/>
  <c r="CA6" i="12"/>
  <c r="CA7" i="12"/>
  <c r="BA6" i="12"/>
  <c r="BA7" i="12"/>
  <c r="CE6" i="12"/>
  <c r="CE7" i="12"/>
  <c r="AC6" i="12"/>
  <c r="AC7" i="12"/>
  <c r="AH6" i="12"/>
  <c r="AH7" i="12"/>
  <c r="K6" i="12"/>
  <c r="K7" i="12"/>
  <c r="AP6" i="12"/>
  <c r="AP7" i="12"/>
  <c r="AX6" i="12"/>
  <c r="AX7" i="12"/>
  <c r="E6" i="12"/>
  <c r="E7" i="12"/>
  <c r="CD6" i="12"/>
  <c r="CD7" i="12"/>
  <c r="BP6" i="12"/>
  <c r="BP7" i="12"/>
  <c r="V6" i="12"/>
  <c r="V7" i="12"/>
  <c r="AR6" i="12"/>
  <c r="AR7" i="12"/>
  <c r="BI6" i="12"/>
  <c r="BI7" i="12"/>
  <c r="M6" i="12"/>
  <c r="M7" i="12"/>
  <c r="AM6" i="12"/>
  <c r="AM7" i="12"/>
  <c r="BN6" i="12"/>
  <c r="BN7" i="12"/>
  <c r="CI6" i="12"/>
  <c r="CI7" i="12"/>
  <c r="AJ6" i="12"/>
  <c r="AJ7" i="12"/>
  <c r="F6" i="12"/>
  <c r="F7" i="12"/>
  <c r="AL6" i="12"/>
  <c r="AL7" i="12"/>
  <c r="G6" i="12"/>
  <c r="G7" i="12"/>
  <c r="BL6" i="12"/>
  <c r="BL7" i="12"/>
  <c r="L6" i="12"/>
  <c r="L7" i="12"/>
  <c r="BC6" i="12"/>
  <c r="BC7" i="12"/>
  <c r="AB6" i="12"/>
  <c r="AB7" i="12"/>
  <c r="CB6" i="12"/>
  <c r="CB7" i="12"/>
  <c r="O6" i="12"/>
  <c r="O7" i="12"/>
  <c r="AI6" i="12"/>
  <c r="AI7" i="12"/>
  <c r="T6" i="12"/>
  <c r="T7" i="12"/>
  <c r="BQ6" i="12"/>
  <c r="BQ7" i="12"/>
  <c r="CH6" i="12"/>
  <c r="CH7" i="12"/>
  <c r="BO6" i="12"/>
  <c r="BO7" i="12"/>
  <c r="AE6" i="12"/>
  <c r="AE7" i="12"/>
  <c r="Y6" i="12"/>
  <c r="Y7" i="12"/>
  <c r="F24" i="12"/>
  <c r="BX6" i="12"/>
  <c r="BX7" i="12"/>
  <c r="AF6" i="12"/>
  <c r="AF7" i="12"/>
  <c r="S6" i="12"/>
  <c r="S7" i="12"/>
  <c r="CF6" i="12"/>
  <c r="CF7" i="12"/>
  <c r="BY6" i="12"/>
  <c r="BY7" i="12"/>
  <c r="BM6" i="12"/>
  <c r="BM7" i="12"/>
  <c r="AV6" i="12"/>
  <c r="AV7" i="12"/>
  <c r="BV6" i="12"/>
  <c r="BV7" i="12"/>
  <c r="AN6" i="12"/>
  <c r="AN7" i="12"/>
  <c r="I6" i="12"/>
  <c r="I7" i="12"/>
  <c r="AT6" i="12"/>
  <c r="AT7" i="12"/>
  <c r="D6" i="12"/>
  <c r="D7" i="12"/>
  <c r="BU6" i="12"/>
  <c r="BU7" i="12"/>
  <c r="BJ6" i="12"/>
  <c r="BJ7" i="12"/>
  <c r="AW6" i="12"/>
  <c r="AW7" i="12"/>
  <c r="X6" i="12"/>
  <c r="X7" i="12"/>
  <c r="AD6" i="12"/>
  <c r="AD7" i="12"/>
  <c r="CG6" i="12"/>
  <c r="CG7" i="12"/>
  <c r="C6" i="12"/>
  <c r="C7" i="12"/>
  <c r="BR6" i="12"/>
  <c r="BR7" i="12"/>
  <c r="Z6" i="12"/>
  <c r="Z7" i="12"/>
  <c r="H6" i="12"/>
  <c r="H7" i="12"/>
  <c r="BK6" i="12"/>
  <c r="BK7" i="12"/>
  <c r="Q6" i="12"/>
  <c r="Q7" i="12"/>
  <c r="P6" i="12"/>
  <c r="P7" i="12"/>
  <c r="BH6" i="12"/>
  <c r="BH7" i="12"/>
  <c r="AZ6" i="12"/>
  <c r="AZ7" i="12"/>
  <c r="AU6" i="12"/>
  <c r="AU7" i="12"/>
  <c r="AS6" i="12"/>
  <c r="AS7" i="12"/>
  <c r="BB6" i="12"/>
  <c r="BB7" i="12"/>
  <c r="BS6" i="12"/>
  <c r="BS7" i="12"/>
  <c r="BE6" i="12"/>
  <c r="BE7" i="12"/>
  <c r="U6" i="12"/>
  <c r="U7" i="12"/>
  <c r="F15" i="12"/>
  <c r="BT6" i="12"/>
  <c r="BT7" i="12"/>
  <c r="BW6" i="12"/>
  <c r="BW7" i="12"/>
  <c r="AG6" i="12"/>
  <c r="AG7" i="12"/>
  <c r="AK6" i="12"/>
  <c r="AK7" i="12"/>
  <c r="BD6" i="12"/>
  <c r="BD7" i="12"/>
  <c r="BZ8" i="2"/>
  <c r="BZ10" i="2"/>
  <c r="BZ11" i="2"/>
  <c r="BX8" i="2"/>
  <c r="BX10" i="2"/>
  <c r="BX11" i="2"/>
  <c r="AU6" i="2"/>
  <c r="AU7" i="2"/>
  <c r="BM6" i="2"/>
  <c r="BM7" i="2"/>
  <c r="AE6" i="2"/>
  <c r="AE7" i="2"/>
  <c r="BJ6" i="2"/>
  <c r="BJ7" i="2"/>
  <c r="BN6" i="2"/>
  <c r="BN7" i="2"/>
  <c r="BQ6" i="2"/>
  <c r="BQ7" i="2"/>
  <c r="AW6" i="2"/>
  <c r="AW7" i="2"/>
  <c r="AR11" i="2"/>
  <c r="AS11" i="2"/>
  <c r="AO11" i="10"/>
  <c r="X11" i="10"/>
  <c r="BD11" i="10"/>
  <c r="BQ8" i="2"/>
  <c r="BQ10" i="2"/>
  <c r="BQ11" i="2"/>
  <c r="BJ8" i="2"/>
  <c r="BJ10" i="2"/>
  <c r="BJ11" i="2"/>
  <c r="BM8" i="2"/>
  <c r="BM10" i="2"/>
  <c r="BM11" i="2"/>
  <c r="BD10" i="12"/>
  <c r="BD8" i="12"/>
  <c r="AG10" i="12"/>
  <c r="AG8" i="12"/>
  <c r="BT10" i="12"/>
  <c r="BT8" i="12"/>
  <c r="U8" i="12"/>
  <c r="U10" i="12"/>
  <c r="U11" i="12"/>
  <c r="BS8" i="12"/>
  <c r="BS10" i="12"/>
  <c r="BS11" i="12"/>
  <c r="AS8" i="12"/>
  <c r="AS10" i="12"/>
  <c r="AS11" i="12"/>
  <c r="AZ10" i="12"/>
  <c r="AZ8" i="12"/>
  <c r="P8" i="12"/>
  <c r="P10" i="12"/>
  <c r="P11" i="12"/>
  <c r="BK10" i="12"/>
  <c r="BK8" i="12"/>
  <c r="Z10" i="12"/>
  <c r="Z8" i="12"/>
  <c r="C8" i="12"/>
  <c r="CJ8" i="12"/>
  <c r="C10" i="12"/>
  <c r="CJ7" i="12"/>
  <c r="AD8" i="12"/>
  <c r="AD10" i="12"/>
  <c r="AW10" i="12"/>
  <c r="AW11" i="12"/>
  <c r="AW8" i="12"/>
  <c r="BU10" i="12"/>
  <c r="BU11" i="12"/>
  <c r="BU8" i="12"/>
  <c r="AT10" i="12"/>
  <c r="AT11" i="12"/>
  <c r="AT8" i="12"/>
  <c r="AN10" i="12"/>
  <c r="AN11" i="12"/>
  <c r="AN8" i="12"/>
  <c r="AV10" i="12"/>
  <c r="AV11" i="12"/>
  <c r="AV8" i="12"/>
  <c r="BY10" i="12"/>
  <c r="BY11" i="12"/>
  <c r="BY8" i="12"/>
  <c r="S10" i="12"/>
  <c r="S11" i="12"/>
  <c r="S8" i="12"/>
  <c r="BX10" i="12"/>
  <c r="BX11" i="12"/>
  <c r="BX8" i="12"/>
  <c r="Y8" i="12"/>
  <c r="Y10" i="12"/>
  <c r="BO10" i="12"/>
  <c r="BO11" i="12"/>
  <c r="BO8" i="12"/>
  <c r="BQ10" i="12"/>
  <c r="BQ11" i="12"/>
  <c r="BQ8" i="12"/>
  <c r="AI8" i="12"/>
  <c r="AI10" i="12"/>
  <c r="CB8" i="12"/>
  <c r="CB10" i="12"/>
  <c r="BC10" i="12"/>
  <c r="BC11" i="12"/>
  <c r="BC8" i="12"/>
  <c r="BL10" i="12"/>
  <c r="BL11" i="12"/>
  <c r="BL8" i="12"/>
  <c r="AL10" i="12"/>
  <c r="AL11" i="12"/>
  <c r="AL8" i="12"/>
  <c r="AJ10" i="12"/>
  <c r="AJ11" i="12"/>
  <c r="AJ8" i="12"/>
  <c r="BN8" i="12"/>
  <c r="BN10" i="12"/>
  <c r="M10" i="12"/>
  <c r="M11" i="12"/>
  <c r="M8" i="12"/>
  <c r="AR8" i="12"/>
  <c r="AR10" i="12"/>
  <c r="BP8" i="12"/>
  <c r="BP10" i="12"/>
  <c r="E8" i="12"/>
  <c r="E10" i="12"/>
  <c r="AP8" i="12"/>
  <c r="AP10" i="12"/>
  <c r="AH10" i="12"/>
  <c r="AH11" i="12"/>
  <c r="AH8" i="12"/>
  <c r="CE10" i="12"/>
  <c r="CE11" i="12"/>
  <c r="CE8" i="12"/>
  <c r="CA10" i="12"/>
  <c r="CA11" i="12"/>
  <c r="CA8" i="12"/>
  <c r="AY8" i="12"/>
  <c r="AY10" i="12"/>
  <c r="W8" i="12"/>
  <c r="W10" i="12"/>
  <c r="J8" i="12"/>
  <c r="J10" i="12"/>
  <c r="BF8" i="12"/>
  <c r="BF10" i="12"/>
  <c r="AO8" i="12"/>
  <c r="AO10" i="12"/>
  <c r="R8" i="12"/>
  <c r="R10" i="12"/>
  <c r="AW10" i="2"/>
  <c r="AW11" i="2"/>
  <c r="AW8" i="2"/>
  <c r="BN10" i="2"/>
  <c r="BN11" i="2"/>
  <c r="BN8" i="2"/>
  <c r="AE10" i="2"/>
  <c r="AE11" i="2"/>
  <c r="AE8" i="2"/>
  <c r="AU10" i="2"/>
  <c r="AU11" i="2"/>
  <c r="AU8" i="2"/>
  <c r="AK8" i="12"/>
  <c r="AK10" i="12"/>
  <c r="BW8" i="12"/>
  <c r="BW10" i="12"/>
  <c r="BE10" i="12"/>
  <c r="BE11" i="12"/>
  <c r="BE8" i="12"/>
  <c r="BB10" i="12"/>
  <c r="BB11" i="12"/>
  <c r="BB8" i="12"/>
  <c r="AU10" i="12"/>
  <c r="AU11" i="12"/>
  <c r="AU8" i="12"/>
  <c r="BH10" i="12"/>
  <c r="BH11" i="12"/>
  <c r="BH8" i="12"/>
  <c r="Q8" i="12"/>
  <c r="Q10" i="12"/>
  <c r="H8" i="12"/>
  <c r="H10" i="12"/>
  <c r="BR10" i="12"/>
  <c r="BR11" i="12"/>
  <c r="BR8" i="12"/>
  <c r="CG10" i="12"/>
  <c r="CG11" i="12"/>
  <c r="CG8" i="12"/>
  <c r="X10" i="12"/>
  <c r="X11" i="12"/>
  <c r="X8" i="12"/>
  <c r="BJ10" i="12"/>
  <c r="BJ11" i="12"/>
  <c r="BJ8" i="12"/>
  <c r="D10" i="12"/>
  <c r="D11" i="12"/>
  <c r="D8" i="12"/>
  <c r="I8" i="12"/>
  <c r="I10" i="12"/>
  <c r="BV8" i="12"/>
  <c r="BV10" i="12"/>
  <c r="BM8" i="12"/>
  <c r="BM10" i="12"/>
  <c r="CF10" i="12"/>
  <c r="CF11" i="12"/>
  <c r="CF8" i="12"/>
  <c r="AF8" i="12"/>
  <c r="AF10" i="12"/>
  <c r="AE10" i="12"/>
  <c r="AE11" i="12"/>
  <c r="AE8" i="12"/>
  <c r="CH8" i="12"/>
  <c r="CH10" i="12"/>
  <c r="T10" i="12"/>
  <c r="T11" i="12"/>
  <c r="T8" i="12"/>
  <c r="O10" i="12"/>
  <c r="O11" i="12"/>
  <c r="O8" i="12"/>
  <c r="AB8" i="12"/>
  <c r="AB10" i="12"/>
  <c r="L8" i="12"/>
  <c r="L10" i="12"/>
  <c r="G10" i="12"/>
  <c r="G11" i="12"/>
  <c r="G8" i="12"/>
  <c r="F8" i="12"/>
  <c r="F10" i="12"/>
  <c r="CI10" i="12"/>
  <c r="CI11" i="12"/>
  <c r="CI8" i="12"/>
  <c r="AM8" i="12"/>
  <c r="AM10" i="12"/>
  <c r="BI10" i="12"/>
  <c r="BI11" i="12"/>
  <c r="BI8" i="12"/>
  <c r="V8" i="12"/>
  <c r="V10" i="12"/>
  <c r="CD8" i="12"/>
  <c r="CD10" i="12"/>
  <c r="AX8" i="12"/>
  <c r="AX10" i="12"/>
  <c r="K10" i="12"/>
  <c r="K11" i="12"/>
  <c r="K8" i="12"/>
  <c r="AC10" i="12"/>
  <c r="AC11" i="12"/>
  <c r="AC8" i="12"/>
  <c r="BA10" i="12"/>
  <c r="BA11" i="12"/>
  <c r="BA8" i="12"/>
  <c r="BZ10" i="12"/>
  <c r="BZ11" i="12"/>
  <c r="BZ8" i="12"/>
  <c r="BG8" i="12"/>
  <c r="BG10" i="12"/>
  <c r="AQ8" i="12"/>
  <c r="AQ10" i="12"/>
  <c r="AA8" i="12"/>
  <c r="AA10" i="12"/>
  <c r="CC8" i="12"/>
  <c r="CC10" i="12"/>
  <c r="N8" i="12"/>
  <c r="N10" i="12"/>
  <c r="F25" i="13"/>
  <c r="F19" i="13"/>
  <c r="CE12" i="13"/>
  <c r="CJ10" i="12"/>
  <c r="F18" i="12"/>
  <c r="C11" i="12"/>
  <c r="CJ11" i="12"/>
  <c r="W131" i="1"/>
  <c r="F21" i="13"/>
  <c r="N11" i="12"/>
  <c r="CC11" i="12"/>
  <c r="AA11" i="12"/>
  <c r="AQ11" i="12"/>
  <c r="BG11" i="12"/>
  <c r="AX11" i="12"/>
  <c r="CD11" i="12"/>
  <c r="V11" i="12"/>
  <c r="AM11" i="12"/>
  <c r="F11" i="12"/>
  <c r="L11" i="12"/>
  <c r="AB11" i="12"/>
  <c r="CH11" i="12"/>
  <c r="AF11" i="12"/>
  <c r="BM11" i="12"/>
  <c r="BV11" i="12"/>
  <c r="I11" i="12"/>
  <c r="H11" i="12"/>
  <c r="Q11" i="12"/>
  <c r="BW11" i="12"/>
  <c r="AK11" i="12"/>
  <c r="R11" i="12"/>
  <c r="AO11" i="12"/>
  <c r="BF11" i="12"/>
  <c r="J11" i="12"/>
  <c r="W11" i="12"/>
  <c r="AY11" i="12"/>
  <c r="AP11" i="12"/>
  <c r="E11" i="12"/>
  <c r="BP11" i="12"/>
  <c r="AR11" i="12"/>
  <c r="BN11" i="12"/>
  <c r="CB11" i="12"/>
  <c r="AI11" i="12"/>
  <c r="Y11" i="12"/>
  <c r="AD11" i="12"/>
  <c r="Z11" i="12"/>
  <c r="BK11" i="12"/>
  <c r="AZ11" i="12"/>
  <c r="BT11" i="12"/>
  <c r="AG11" i="12"/>
  <c r="BD11" i="12"/>
  <c r="CJ12" i="12"/>
  <c r="F19" i="12"/>
  <c r="F25" i="12"/>
  <c r="W128" i="1"/>
  <c r="F21" i="12"/>
</calcChain>
</file>

<file path=xl/sharedStrings.xml><?xml version="1.0" encoding="utf-8"?>
<sst xmlns="http://schemas.openxmlformats.org/spreadsheetml/2006/main" count="1957" uniqueCount="327">
  <si>
    <t xml:space="preserve">    IE:   </t>
  </si>
  <si>
    <t>Preço</t>
  </si>
  <si>
    <t>Sub Total</t>
  </si>
  <si>
    <t>Destino</t>
  </si>
  <si>
    <t>% ICMS no estado de destino</t>
  </si>
  <si>
    <t>TOTAL</t>
  </si>
  <si>
    <t>Valor do Produtos</t>
  </si>
  <si>
    <t>Despesas Acessórias</t>
  </si>
  <si>
    <t>BC. ICMS-NORMAL</t>
  </si>
  <si>
    <t>ICMS Normal</t>
  </si>
  <si>
    <t>MVA</t>
  </si>
  <si>
    <t>&lt;&lt;&gt;&gt;</t>
  </si>
  <si>
    <t>BC. ICMS-ST</t>
  </si>
  <si>
    <t>ICMS-ST</t>
  </si>
  <si>
    <t>Valor Total da NF  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</si>
  <si>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>PREENCHIMENTO DA NOTA FISCAL:</t>
  </si>
  <si>
    <t>Valor Total dos Produtos</t>
  </si>
  <si>
    <t>Base de Cálculo do ICMS</t>
  </si>
  <si>
    <t>Valor do ICMS</t>
  </si>
  <si>
    <t>Base da Cálculo do ICMS Substituição</t>
  </si>
  <si>
    <t>Valor do ICMS Substituição</t>
  </si>
  <si>
    <t>Outras Despesas Acessórias</t>
  </si>
  <si>
    <t>Valor Total da Nota</t>
  </si>
  <si>
    <t>NO CORPO DA NF OU EM INFORMAÇÕES COMPLEMENTARES</t>
  </si>
  <si>
    <t>Vr. operação sujeita a ST</t>
  </si>
  <si>
    <t>Vr. ICMS operação própria p/ cálculo da ST</t>
  </si>
  <si>
    <t>Total geral</t>
  </si>
  <si>
    <t>Água Perfumada 500 ml</t>
  </si>
  <si>
    <t>Quant.</t>
  </si>
  <si>
    <t>Lavanda</t>
  </si>
  <si>
    <t>Data:</t>
  </si>
  <si>
    <t>Razão Social.:</t>
  </si>
  <si>
    <t>Min.</t>
  </si>
  <si>
    <t>...</t>
  </si>
  <si>
    <r>
      <t xml:space="preserve">Alterar apenas as células em </t>
    </r>
    <r>
      <rPr>
        <b/>
        <sz val="10"/>
        <color indexed="48"/>
        <rFont val="Arial"/>
        <family val="2"/>
      </rPr>
      <t>AZUL</t>
    </r>
  </si>
  <si>
    <t>MG</t>
  </si>
  <si>
    <t>Obs.</t>
  </si>
  <si>
    <t>Conferido</t>
  </si>
  <si>
    <t>Cheque</t>
  </si>
  <si>
    <t>Boleto</t>
  </si>
  <si>
    <t>Condições de Pagamento</t>
  </si>
  <si>
    <t>Transportadora</t>
  </si>
  <si>
    <t>End.:</t>
  </si>
  <si>
    <t>Bairro:</t>
  </si>
  <si>
    <t>CNPJ:</t>
  </si>
  <si>
    <t>CEP:</t>
  </si>
  <si>
    <t>Cidade:</t>
  </si>
  <si>
    <t>UF:</t>
  </si>
  <si>
    <t>Contato:</t>
  </si>
  <si>
    <t>Difusor de ambiente 300 ml</t>
  </si>
  <si>
    <t>Perfume de ambiente 240 ml</t>
  </si>
  <si>
    <t>Difusor de ambiente 60 ml</t>
  </si>
  <si>
    <t>Loção Hidratante 220 ml</t>
  </si>
  <si>
    <t>Bamboo</t>
  </si>
  <si>
    <t>Linha Cozinheiro</t>
  </si>
  <si>
    <t xml:space="preserve">Sabonete Líquido   340ml </t>
  </si>
  <si>
    <t>Casa Perfumada</t>
  </si>
  <si>
    <t>Esfoliante Corporal 180 ml</t>
  </si>
  <si>
    <t>Tel.:</t>
  </si>
  <si>
    <t xml:space="preserve">Sabonete Líquido REFIL  340ml </t>
  </si>
  <si>
    <t>Fantasia:</t>
  </si>
  <si>
    <t>Tel:</t>
  </si>
  <si>
    <t>Sabonete Líquido 990ml</t>
  </si>
  <si>
    <t xml:space="preserve">Perf. Amb 240ml </t>
  </si>
  <si>
    <t>Difusor amb.300ml</t>
  </si>
  <si>
    <t>Água Perf.  500ml</t>
  </si>
  <si>
    <t>Sachê Perf. 6g</t>
  </si>
  <si>
    <t>Esfol. Corp 180ml</t>
  </si>
  <si>
    <t>Sab. Liq. 340ml</t>
  </si>
  <si>
    <t>Refil 340ml</t>
  </si>
  <si>
    <t>Sab. Liq. 990ml</t>
  </si>
  <si>
    <t>Refil 990ml</t>
  </si>
  <si>
    <t>Sub Total Linhas</t>
  </si>
  <si>
    <t>Total a Pagar</t>
  </si>
  <si>
    <t xml:space="preserve">O ICMS ST não está incluído no pedido. Será gerada posteriormente uma  </t>
  </si>
  <si>
    <t xml:space="preserve">guia GNRE para pagamento, pois a mesma terá que ser paga e anexada  </t>
  </si>
  <si>
    <t>em nota fiscal, para a mercadoria ser despachada.</t>
  </si>
  <si>
    <t>ICMS ST MG</t>
  </si>
  <si>
    <t>Blanc</t>
  </si>
  <si>
    <t>Shampoo 200ml</t>
  </si>
  <si>
    <t>Cond. 200ml</t>
  </si>
  <si>
    <t>Esfoliante 60g</t>
  </si>
  <si>
    <t>Mousse 150ml</t>
  </si>
  <si>
    <t>Loção 30ml</t>
  </si>
  <si>
    <t>Tonico 140ml</t>
  </si>
  <si>
    <t>Sachês Perfumados (display c/32 unidades)</t>
  </si>
  <si>
    <t>Água de Colonia LAVANDA 300ml</t>
  </si>
  <si>
    <t xml:space="preserve">Linha VINTAGE   </t>
  </si>
  <si>
    <t>Sabonete Líquido  Perolado 250ml</t>
  </si>
  <si>
    <t>Espuma de banho 160ml</t>
  </si>
  <si>
    <t>Loção Hidratante 220ml</t>
  </si>
  <si>
    <t>Sais de Banho 270g</t>
  </si>
  <si>
    <t>Difusor de Ambiente 160ml</t>
  </si>
  <si>
    <t>Perfume de Ambiente 405ml</t>
  </si>
  <si>
    <t xml:space="preserve">água Colonia 300ml </t>
  </si>
  <si>
    <t xml:space="preserve">Sab. Liq. Vintage </t>
  </si>
  <si>
    <t>Dif. Amb. Vintage</t>
  </si>
  <si>
    <t>Loção vintage</t>
  </si>
  <si>
    <t>Vintage</t>
  </si>
  <si>
    <t>Sab. Liq. Blanc</t>
  </si>
  <si>
    <t>Loção Blanc</t>
  </si>
  <si>
    <t>Sais Banho Blanc</t>
  </si>
  <si>
    <t>Esp. Banho Blanc.</t>
  </si>
  <si>
    <t>Difusor  Blanc</t>
  </si>
  <si>
    <t>Perf. Amb. Blanc</t>
  </si>
  <si>
    <t>ICMS ST DF</t>
  </si>
  <si>
    <t>DF</t>
  </si>
  <si>
    <t>Pimenta Rosa</t>
  </si>
  <si>
    <t>Refil Sabonete Líquido  Perolado 250ml</t>
  </si>
  <si>
    <t>Refil Loção Hidratante 220ml</t>
  </si>
  <si>
    <t>Refil Sais de Banho 270g</t>
  </si>
  <si>
    <t>Refil Espuma de banho 160ml</t>
  </si>
  <si>
    <t>Refil Difusor de Ambiente 160ml</t>
  </si>
  <si>
    <t>Linha Animale</t>
  </si>
  <si>
    <t>Soul Chic</t>
  </si>
  <si>
    <t xml:space="preserve">Sabonete Líquido   500ml </t>
  </si>
  <si>
    <t>Difusor de ambiente 350 ml</t>
  </si>
  <si>
    <t>Loção Hidratante 300 ml</t>
  </si>
  <si>
    <t>Sujeito à análise de crédito</t>
  </si>
  <si>
    <t>Ref. Sab. Liq. Blanc</t>
  </si>
  <si>
    <t>Ref. Loção Blanc</t>
  </si>
  <si>
    <t>Ref S.Banho Blanc</t>
  </si>
  <si>
    <t>Ref. E. Banho Blanc.</t>
  </si>
  <si>
    <t>Sab. Liq  Animale</t>
  </si>
  <si>
    <t>Dif.Amb Animale</t>
  </si>
  <si>
    <t>Loção Hidr. Animale</t>
  </si>
  <si>
    <t>Ref. Difusor Blanc</t>
  </si>
  <si>
    <t>Linha La vie</t>
  </si>
  <si>
    <t>Sabonete liquido 250ml</t>
  </si>
  <si>
    <t>Difusor de Ambiente 140ml</t>
  </si>
  <si>
    <t>Linha Gold</t>
  </si>
  <si>
    <t xml:space="preserve">Difusor ambiente 250ml </t>
  </si>
  <si>
    <t>Sab Líq La vie</t>
  </si>
  <si>
    <t>Difusor amb La vie</t>
  </si>
  <si>
    <t>Sab Líq Gold</t>
  </si>
  <si>
    <t>Difusor amb Gold</t>
  </si>
  <si>
    <t>Sab Cozinheiro</t>
  </si>
  <si>
    <t>Rótulos Exclusivos</t>
  </si>
  <si>
    <t>Rótulos  Padrão</t>
  </si>
  <si>
    <t>Sachês Perfumados (display c/32 unid)</t>
  </si>
  <si>
    <t>Linha Spa</t>
  </si>
  <si>
    <t>Linha Flowers</t>
  </si>
  <si>
    <t>Min/pçs</t>
  </si>
  <si>
    <t>Madame Gold</t>
  </si>
  <si>
    <t>Perfume de ambiente 60 ml</t>
  </si>
  <si>
    <t>Loção Hidratante 60 ml</t>
  </si>
  <si>
    <t>Refil de Sais de Banho 270 g</t>
  </si>
  <si>
    <t>Refil de Espuma de Banho 160 ml</t>
  </si>
  <si>
    <t xml:space="preserve">Sabonete Líquido REFIL 990ml </t>
  </si>
  <si>
    <t xml:space="preserve">Sabonete Líquido REFIL 340ml </t>
  </si>
  <si>
    <t xml:space="preserve">                                                 Tabela Gift 2015</t>
  </si>
  <si>
    <t>Não Trocamos Mercadoria</t>
  </si>
  <si>
    <t xml:space="preserve">Macadamia </t>
  </si>
  <si>
    <t>MARCA PRÓPRIA</t>
  </si>
  <si>
    <t>Frete FOB</t>
  </si>
  <si>
    <t>Loção Hidratante 200 ml</t>
  </si>
  <si>
    <t>Conferencia</t>
  </si>
  <si>
    <t>Arte e Aroma Indústria e Comércio de Cosméticos Ltda - End. Al. Hermínia Mangia de Carvalho, 150 - Jd Serrano</t>
  </si>
  <si>
    <t>Loção Hidra 200ml</t>
  </si>
  <si>
    <t>Difusor amb.60ml</t>
  </si>
  <si>
    <t xml:space="preserve">Perf. Amb 60ml </t>
  </si>
  <si>
    <t>Loção Hidra 60ml</t>
  </si>
  <si>
    <t>Botânica</t>
  </si>
  <si>
    <t>Calendula</t>
  </si>
  <si>
    <t>Giseng</t>
  </si>
  <si>
    <t>Jaborandi</t>
  </si>
  <si>
    <t>Hamammelis</t>
  </si>
  <si>
    <t>Camomila</t>
  </si>
  <si>
    <t>Aloe Vera</t>
  </si>
  <si>
    <t>Queratina</t>
  </si>
  <si>
    <t>Am. da seda</t>
  </si>
  <si>
    <t>Arnica</t>
  </si>
  <si>
    <t>Germe de Trigo</t>
  </si>
  <si>
    <t xml:space="preserve"> Nutra Intensse</t>
  </si>
  <si>
    <t>Pele Seca</t>
  </si>
  <si>
    <t>Pele Normal</t>
  </si>
  <si>
    <t>Todos os tipos de Pele</t>
  </si>
  <si>
    <t>e Sensível</t>
  </si>
  <si>
    <t>e Mista</t>
  </si>
  <si>
    <t>Esfoliante Facial 60g. (peeling de cristal)</t>
  </si>
  <si>
    <t>1 - Mousse de Limpeza Facial 150 ml</t>
  </si>
  <si>
    <t>2 - Tônico Facial Equilibrante 140ml</t>
  </si>
  <si>
    <t>3 - Loção Revitalizante Facial 30 ml</t>
  </si>
  <si>
    <t>7 ervas</t>
  </si>
  <si>
    <t>Flor d Cerejeira</t>
  </si>
  <si>
    <t xml:space="preserve">                    Linha Premium </t>
  </si>
  <si>
    <t xml:space="preserve">                                                 </t>
  </si>
  <si>
    <t>Arte e Aroma Indústria e Comércio de Cosméticos Ltda - End. Al. Hermínia Mangia de Carvalho, 150 - Jd Serrano - São Lourenço - MG - CEP 37470-000</t>
  </si>
  <si>
    <t>e-mail:</t>
  </si>
  <si>
    <t>Somente Notificação de R$ 100,00 por Produto Notificado.</t>
  </si>
  <si>
    <t>Desenvolvimento + Contrato + Rótulos e Contra Rótulos = R$ 1.500,00, + R$ 100,00 por Produto Notificado.</t>
  </si>
  <si>
    <t>28/35 dias</t>
  </si>
  <si>
    <t>28/35/42 dias</t>
  </si>
  <si>
    <t>Pabx.  35 3332 5451 - www.aguasdesaolourenco.com.br  - contato@aguasdesaolourenco.com.br</t>
  </si>
  <si>
    <t>PR</t>
  </si>
  <si>
    <t>RS</t>
  </si>
  <si>
    <t>ICMS ST SP</t>
  </si>
  <si>
    <t>ICMS ST RS</t>
  </si>
  <si>
    <t>ICMS ST PR</t>
  </si>
  <si>
    <t>ICMS ST SC</t>
  </si>
  <si>
    <t>SP</t>
  </si>
  <si>
    <t>SC</t>
  </si>
  <si>
    <t>Kit Flowers</t>
  </si>
  <si>
    <t>Sabonete liquido 240ml - VIDRO</t>
  </si>
  <si>
    <t>Sabonete liquido 380ml- PET</t>
  </si>
  <si>
    <t>Lavanda Inglesa</t>
  </si>
  <si>
    <t xml:space="preserve">Sabonete Líquido 340ml </t>
  </si>
  <si>
    <t>RJ</t>
  </si>
  <si>
    <t>Condicionador 200 ml</t>
  </si>
  <si>
    <t>ICMS ST RJ</t>
  </si>
  <si>
    <t>Sab. Liq. 60ml</t>
  </si>
  <si>
    <t xml:space="preserve"> Acai e Cupuaçu</t>
  </si>
  <si>
    <t>Sachês 20 ml</t>
  </si>
  <si>
    <t>Sabonete Liquido 20 ml</t>
  </si>
  <si>
    <t>Sais de Banho 20g</t>
  </si>
  <si>
    <t xml:space="preserve">Sachê Shampoo  20 ml </t>
  </si>
  <si>
    <t xml:space="preserve">Sachê Condicionador  20 ml </t>
  </si>
  <si>
    <t>Linha Mel e Própolis</t>
  </si>
  <si>
    <t>Sachê shampoo 20 ml</t>
  </si>
  <si>
    <t>Sachê condicionador 20 ml</t>
  </si>
  <si>
    <t>Mel</t>
  </si>
  <si>
    <t>Pele Seca e Sensível</t>
  </si>
  <si>
    <t>Pele Normal e Mista</t>
  </si>
  <si>
    <t>Própolis</t>
  </si>
  <si>
    <t>Loção hidratante 200gr</t>
  </si>
  <si>
    <t>Shampoo mel erva doce200ml</t>
  </si>
  <si>
    <t>Babosa</t>
  </si>
  <si>
    <t>Shampoo e Condicionador</t>
  </si>
  <si>
    <t>Erva Doce</t>
  </si>
  <si>
    <t>Sete Ervas</t>
  </si>
  <si>
    <t>Black Tie</t>
  </si>
  <si>
    <t>Quant</t>
  </si>
  <si>
    <t xml:space="preserve">Laranja </t>
  </si>
  <si>
    <t>Lila´s</t>
  </si>
  <si>
    <t>Vermelha</t>
  </si>
  <si>
    <t>Site:</t>
  </si>
  <si>
    <t xml:space="preserve">Sabonete Líquido 60 ml </t>
  </si>
  <si>
    <t>Sabonete Liquido 350ml</t>
  </si>
  <si>
    <t xml:space="preserve">Sabonete Líquido 500ml </t>
  </si>
  <si>
    <t>Esfoliante Corporal 180 gr</t>
  </si>
  <si>
    <t>Sabonete Liquido 200 ml</t>
  </si>
  <si>
    <t xml:space="preserve">Creme para mãos e rosto (pote) 60 gr </t>
  </si>
  <si>
    <t xml:space="preserve">Sabonete Líquido 200ml </t>
  </si>
  <si>
    <t>Sachê Sab. Liq. 20ml</t>
  </si>
  <si>
    <t>Sachê Loção 20ml</t>
  </si>
  <si>
    <t xml:space="preserve">Sache sais 20 g </t>
  </si>
  <si>
    <t xml:space="preserve">Sachê espuma 160 ml </t>
  </si>
  <si>
    <t xml:space="preserve">  Sachê sais 270 g </t>
  </si>
  <si>
    <t xml:space="preserve">                                                                                                       Linha Mel / Propolis</t>
  </si>
  <si>
    <t>Sab. Liq 200ml</t>
  </si>
  <si>
    <t>Creme 60g</t>
  </si>
  <si>
    <t>Gel pos barba 60g</t>
  </si>
  <si>
    <t>Sache Shampoo 20ml</t>
  </si>
  <si>
    <t>Sachê Cond. 20ml</t>
  </si>
  <si>
    <t>Linha Black Tie</t>
  </si>
  <si>
    <t>R$ 700,00 à 999,00</t>
  </si>
  <si>
    <t>R$ 1.000 á 2.999,00</t>
  </si>
  <si>
    <t>R$ 3.000 á 4.999,00</t>
  </si>
  <si>
    <t>30/45/60 dias</t>
  </si>
  <si>
    <t>Prazo de entrega: à consultar</t>
  </si>
  <si>
    <t>Loção Hidratante 20 ml</t>
  </si>
  <si>
    <t>Gel Pós Barba 60gr</t>
  </si>
  <si>
    <t xml:space="preserve">Mousse Facial e Corporal 150 ml </t>
  </si>
  <si>
    <t xml:space="preserve"> </t>
  </si>
  <si>
    <t>Loção Hidratante 20ml</t>
  </si>
  <si>
    <t>Sabonete Liquido 250ml</t>
  </si>
  <si>
    <t xml:space="preserve">Difusor ambiente 350ml </t>
  </si>
  <si>
    <t>Gold</t>
  </si>
  <si>
    <t>Gel Pós Barba 60g</t>
  </si>
  <si>
    <t>Deo Colonia 120ml</t>
  </si>
  <si>
    <t>Deo Colonia 120ml (Lancamento)</t>
  </si>
  <si>
    <t>Sabonete Líquido Perolado 250ml</t>
  </si>
  <si>
    <t>Deo colonia</t>
  </si>
  <si>
    <t>Deo Colonia 100ml (Lancamento)</t>
  </si>
  <si>
    <t>Deo Colonia 100ml</t>
  </si>
  <si>
    <t xml:space="preserve">Deo Colonia 120ml </t>
  </si>
  <si>
    <t xml:space="preserve">Deo Colonia 100ml </t>
  </si>
  <si>
    <t>LINHA CASA PERFUMADA</t>
  </si>
  <si>
    <t>SACHES</t>
  </si>
  <si>
    <t>LINHA SPA</t>
  </si>
  <si>
    <t>LINHA FLOWERS</t>
  </si>
  <si>
    <t>LINHA BLANC</t>
  </si>
  <si>
    <t>LINHA VINTAGE</t>
  </si>
  <si>
    <t>LINHA LA VIE</t>
  </si>
  <si>
    <t>LINHA GOLD</t>
  </si>
  <si>
    <t>LINHA ANIMALE</t>
  </si>
  <si>
    <t>LINHA BOTANICA</t>
  </si>
  <si>
    <t>LINHA NUTRA INTENSE</t>
  </si>
  <si>
    <t>Limao Siciliano</t>
  </si>
  <si>
    <t>Sache Condicionador 200 ml</t>
  </si>
  <si>
    <t>Linha Gold Perolas</t>
  </si>
  <si>
    <t xml:space="preserve">Citronela </t>
  </si>
  <si>
    <t>True</t>
  </si>
  <si>
    <t>Kit 60ml</t>
  </si>
  <si>
    <t>Sabonete liquido True 240ml - VIDRO</t>
  </si>
  <si>
    <t>Kit Flower 7</t>
  </si>
  <si>
    <t>Perfume de Ambiente Citronela 405ml</t>
  </si>
  <si>
    <t>Sachês Perfumados (display c/32 um.)</t>
  </si>
  <si>
    <t>Sachês Perfumados (display c/32 un)</t>
  </si>
  <si>
    <t>Esfoliante Facial 60g.</t>
  </si>
  <si>
    <t xml:space="preserve">Esfoliante Facial 60g. </t>
  </si>
  <si>
    <t xml:space="preserve"> Acai  e Cupu</t>
  </si>
  <si>
    <t>Flor Cerejeira</t>
  </si>
  <si>
    <t>Limão Sicilia</t>
  </si>
  <si>
    <t>Acima de 5.000,00 = 50% de entrada</t>
  </si>
  <si>
    <t>Prazo de entrega: à combinar</t>
  </si>
  <si>
    <t>Perf. Amb. Citrone</t>
  </si>
  <si>
    <t>Kits Flowers</t>
  </si>
  <si>
    <t>Deo Colonia ONE 50ML</t>
  </si>
  <si>
    <t>Deo Colonia 50ml</t>
  </si>
  <si>
    <t>30/60 dias</t>
  </si>
  <si>
    <t>30/60/90 dias</t>
  </si>
  <si>
    <t xml:space="preserve">  São Lourenço - MG - Tel. 35 3332 5451 - e-mai contato@aguasdesaolourenco.com.br</t>
  </si>
  <si>
    <t>Sab Líq Gold Per</t>
  </si>
  <si>
    <t>Difusor amb Gold P</t>
  </si>
  <si>
    <t>Sabonete em Barra 150gr</t>
  </si>
  <si>
    <t>Sab em Barra com Bucha Veg 150 gr.</t>
  </si>
  <si>
    <t>Sabonete Girassol</t>
  </si>
  <si>
    <t>Sabonete Hibisco</t>
  </si>
  <si>
    <t>Sabonete Ursinho</t>
  </si>
  <si>
    <t>Sabonete Borboleta</t>
  </si>
  <si>
    <t>Sabonete B. 150gr</t>
  </si>
  <si>
    <t>Sabonete Bucha</t>
  </si>
  <si>
    <t xml:space="preserve">Sab Girassol </t>
  </si>
  <si>
    <t>Sab Hibisco</t>
  </si>
  <si>
    <t>Sab. Ursinho</t>
  </si>
  <si>
    <t>Sab Borboleta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</si>
</sst>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7" formatCode="&quot;R$&quot;\ #,##0.00;[Red]\-&quot;R$&quot;\ #,##0.00"/>
    <numFmt numFmtId="170" formatCode="_-&quot;R$&quot;\ * #,##0.00_-;\-&quot;R$&quot;\ * #,##0.00_-;_-&quot;R$&quot;\ * &quot;-&quot;??_-;_-@_-"/>
    <numFmt numFmtId="171" formatCode="_-* #,##0.00_-;\-* #,##0.00_-;_-* &quot;-&quot;??_-;_-@_-"/>
    <numFmt numFmtId="177" formatCode="_(&quot;R$ &quot;* #,##0.00_);_(&quot;R$ &quot;* \(#,##0.00\);_(&quot;R$ &quot;* &quot;-&quot;??_);_(@_)"/>
    <numFmt numFmtId="185" formatCode="[$-416]d\ \ mmmm\,\ yyyy;@"/>
  </numFmts>
  <fonts count="47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u/>
      <sz val="11"/>
      <color indexed="12"/>
      <name val="Calibri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4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7"/>
      <color indexed="18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b/>
      <i/>
      <u/>
      <sz val="10"/>
      <color indexed="12"/>
      <name val="Lucida Handwriting"/>
      <family val="4"/>
    </font>
    <font>
      <b/>
      <sz val="8"/>
      <name val="Arial"/>
      <family val="2"/>
    </font>
    <font>
      <b/>
      <i/>
      <sz val="10"/>
      <name val="Arial"/>
      <family val="2"/>
    </font>
    <font>
      <u/>
      <sz val="9"/>
      <color indexed="12"/>
      <name val="Calibri"/>
      <family val="2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i/>
      <sz val="9"/>
      <color indexed="56"/>
      <name val="Calibri"/>
      <family val="2"/>
      <scheme val="minor"/>
    </font>
    <font>
      <b/>
      <i/>
      <sz val="12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b/>
      <i/>
      <sz val="10"/>
      <color indexed="56"/>
      <name val="Calibri"/>
      <family val="2"/>
      <scheme val="minor"/>
    </font>
    <font>
      <b/>
      <i/>
      <sz val="9"/>
      <color theme="6" tint="-0.249977111117893"/>
      <name val="Calibri"/>
      <family val="2"/>
      <scheme val="minor"/>
    </font>
    <font>
      <b/>
      <sz val="7"/>
      <color rgb="FF002060"/>
      <name val="Arial"/>
      <family val="2"/>
    </font>
    <font>
      <b/>
      <i/>
      <sz val="10"/>
      <color theme="3"/>
      <name val="Calibri"/>
      <family val="2"/>
      <scheme val="minor"/>
    </font>
    <font>
      <b/>
      <i/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color rgb="FFCC990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i/>
      <sz val="8"/>
      <color indexed="10"/>
      <name val="Calibri"/>
      <family val="2"/>
      <scheme val="minor"/>
    </font>
    <font>
      <b/>
      <i/>
      <sz val="12"/>
      <color rgb="FF002060"/>
      <name val="Lucida Handwriting"/>
      <family val="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685">
    <xf numFmtId="0" fontId="0" fillId="0" borderId="0" xfId="0"/>
    <xf numFmtId="0" fontId="1" fillId="0" borderId="0" xfId="0" applyFont="1" applyProtection="1"/>
    <xf numFmtId="0" fontId="7" fillId="0" borderId="1" xfId="0" applyFont="1" applyBorder="1" applyProtection="1"/>
    <xf numFmtId="0" fontId="1" fillId="0" borderId="2" xfId="0" applyFont="1" applyBorder="1" applyAlignment="1" applyProtection="1">
      <alignment horizontal="center"/>
    </xf>
    <xf numFmtId="0" fontId="7" fillId="0" borderId="3" xfId="0" applyFont="1" applyBorder="1" applyProtection="1"/>
    <xf numFmtId="0" fontId="7" fillId="0" borderId="4" xfId="0" applyFont="1" applyBorder="1" applyAlignment="1" applyProtection="1">
      <alignment horizontal="center"/>
    </xf>
    <xf numFmtId="0" fontId="7" fillId="0" borderId="5" xfId="0" applyFont="1" applyBorder="1" applyProtection="1"/>
    <xf numFmtId="0" fontId="7" fillId="0" borderId="6" xfId="0" applyFont="1" applyBorder="1" applyProtection="1"/>
    <xf numFmtId="0" fontId="7" fillId="0" borderId="0" xfId="0" applyFont="1" applyBorder="1" applyProtection="1"/>
    <xf numFmtId="0" fontId="8" fillId="0" borderId="0" xfId="0" applyFont="1" applyBorder="1" applyProtection="1"/>
    <xf numFmtId="0" fontId="7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justify"/>
    </xf>
    <xf numFmtId="0" fontId="10" fillId="0" borderId="0" xfId="0" applyFont="1" applyAlignment="1" applyProtection="1">
      <alignment horizontal="justify"/>
    </xf>
    <xf numFmtId="0" fontId="1" fillId="0" borderId="0" xfId="0" applyFont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43" fontId="1" fillId="0" borderId="4" xfId="0" applyNumberFormat="1" applyFont="1" applyBorder="1" applyAlignment="1" applyProtection="1">
      <alignment horizontal="center"/>
    </xf>
    <xf numFmtId="171" fontId="1" fillId="0" borderId="3" xfId="4" applyFont="1" applyFill="1" applyBorder="1" applyAlignment="1" applyProtection="1">
      <alignment horizontal="center"/>
    </xf>
    <xf numFmtId="171" fontId="6" fillId="0" borderId="4" xfId="4" applyFont="1" applyBorder="1" applyAlignment="1" applyProtection="1">
      <alignment horizontal="center"/>
      <protection locked="0"/>
    </xf>
    <xf numFmtId="171" fontId="1" fillId="0" borderId="4" xfId="4" applyFont="1" applyBorder="1" applyAlignment="1" applyProtection="1">
      <alignment horizontal="center"/>
    </xf>
    <xf numFmtId="171" fontId="1" fillId="0" borderId="5" xfId="4" applyFont="1" applyFill="1" applyBorder="1" applyAlignment="1" applyProtection="1">
      <alignment horizontal="center"/>
    </xf>
    <xf numFmtId="171" fontId="1" fillId="0" borderId="7" xfId="4" applyFont="1" applyBorder="1" applyAlignment="1" applyProtection="1">
      <alignment horizontal="center"/>
    </xf>
    <xf numFmtId="171" fontId="7" fillId="0" borderId="6" xfId="4" applyFont="1" applyBorder="1" applyAlignment="1" applyProtection="1">
      <alignment horizontal="center"/>
    </xf>
    <xf numFmtId="171" fontId="7" fillId="0" borderId="8" xfId="4" applyFont="1" applyBorder="1" applyAlignment="1" applyProtection="1">
      <alignment horizontal="center"/>
    </xf>
    <xf numFmtId="171" fontId="7" fillId="0" borderId="0" xfId="4" applyFont="1" applyBorder="1" applyAlignment="1" applyProtection="1">
      <alignment horizontal="center"/>
    </xf>
    <xf numFmtId="43" fontId="7" fillId="0" borderId="0" xfId="0" applyNumberFormat="1" applyFont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 vertical="center" shrinkToFit="1"/>
    </xf>
    <xf numFmtId="171" fontId="1" fillId="0" borderId="0" xfId="4" applyFont="1" applyAlignment="1" applyProtection="1">
      <alignment horizontal="center"/>
    </xf>
    <xf numFmtId="0" fontId="0" fillId="0" borderId="0" xfId="0" applyBorder="1"/>
    <xf numFmtId="0" fontId="2" fillId="2" borderId="0" xfId="0" applyNumberFormat="1" applyFont="1" applyFill="1" applyBorder="1" applyAlignment="1" applyProtection="1">
      <alignment vertical="center" shrinkToFit="1"/>
    </xf>
    <xf numFmtId="0" fontId="4" fillId="0" borderId="0" xfId="0" applyFont="1"/>
    <xf numFmtId="0" fontId="1" fillId="0" borderId="0" xfId="0" quotePrefix="1" applyFont="1" applyAlignment="1" applyProtection="1"/>
    <xf numFmtId="0" fontId="1" fillId="0" borderId="0" xfId="0" quotePrefix="1" applyFont="1" applyProtection="1"/>
    <xf numFmtId="43" fontId="1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>
      <alignment vertical="center"/>
    </xf>
    <xf numFmtId="171" fontId="7" fillId="0" borderId="9" xfId="4" applyFont="1" applyBorder="1" applyAlignment="1" applyProtection="1"/>
    <xf numFmtId="171" fontId="7" fillId="0" borderId="0" xfId="4" applyFont="1" applyBorder="1" applyAlignment="1" applyProtection="1"/>
    <xf numFmtId="0" fontId="4" fillId="0" borderId="0" xfId="0" applyFont="1" applyBorder="1"/>
    <xf numFmtId="0" fontId="2" fillId="2" borderId="0" xfId="0" applyNumberFormat="1" applyFont="1" applyFill="1" applyBorder="1" applyAlignment="1" applyProtection="1">
      <alignment vertical="center" shrinkToFit="1"/>
      <protection locked="0"/>
    </xf>
    <xf numFmtId="9" fontId="6" fillId="0" borderId="1" xfId="3" applyFont="1" applyBorder="1" applyAlignment="1" applyProtection="1">
      <alignment horizontal="center"/>
    </xf>
    <xf numFmtId="9" fontId="6" fillId="0" borderId="2" xfId="3" applyFont="1" applyBorder="1" applyAlignment="1" applyProtection="1">
      <alignment horizontal="center"/>
    </xf>
    <xf numFmtId="10" fontId="6" fillId="0" borderId="3" xfId="3" applyNumberFormat="1" applyFont="1" applyFill="1" applyBorder="1" applyAlignment="1" applyProtection="1">
      <alignment horizontal="center"/>
    </xf>
    <xf numFmtId="171" fontId="6" fillId="0" borderId="3" xfId="4" applyFont="1" applyBorder="1" applyAlignment="1" applyProtection="1">
      <alignment horizontal="center"/>
    </xf>
    <xf numFmtId="171" fontId="6" fillId="0" borderId="8" xfId="4" applyFont="1" applyBorder="1" applyAlignment="1" applyProtection="1">
      <protection locked="0"/>
    </xf>
    <xf numFmtId="43" fontId="7" fillId="0" borderId="10" xfId="0" applyNumberFormat="1" applyFont="1" applyBorder="1"/>
    <xf numFmtId="171" fontId="6" fillId="0" borderId="0" xfId="4" applyFont="1" applyBorder="1" applyAlignment="1" applyProtection="1">
      <protection locked="0"/>
    </xf>
    <xf numFmtId="171" fontId="1" fillId="0" borderId="0" xfId="4" applyFont="1" applyBorder="1" applyAlignment="1" applyProtection="1">
      <alignment horizontal="center"/>
    </xf>
    <xf numFmtId="171" fontId="11" fillId="4" borderId="0" xfId="4" applyFont="1" applyFill="1" applyBorder="1" applyAlignment="1" applyProtection="1">
      <alignment horizontal="center"/>
    </xf>
    <xf numFmtId="0" fontId="19" fillId="0" borderId="0" xfId="0" applyFont="1" applyBorder="1"/>
    <xf numFmtId="0" fontId="20" fillId="2" borderId="6" xfId="0" applyFont="1" applyFill="1" applyBorder="1" applyAlignment="1" applyProtection="1">
      <alignment horizontal="left" vertical="center"/>
    </xf>
    <xf numFmtId="0" fontId="20" fillId="2" borderId="1" xfId="0" applyFont="1" applyFill="1" applyBorder="1" applyAlignment="1" applyProtection="1">
      <alignment horizontal="left" vertical="center"/>
    </xf>
    <xf numFmtId="0" fontId="20" fillId="2" borderId="0" xfId="0" applyFont="1" applyFill="1" applyAlignment="1">
      <alignment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20" fillId="2" borderId="5" xfId="0" applyNumberFormat="1" applyFont="1" applyFill="1" applyBorder="1" applyAlignment="1" applyProtection="1">
      <alignment horizontal="center" vertical="center"/>
      <protection hidden="1"/>
    </xf>
    <xf numFmtId="4" fontId="20" fillId="4" borderId="7" xfId="0" applyNumberFormat="1" applyFont="1" applyFill="1" applyBorder="1" applyAlignment="1" applyProtection="1">
      <alignment horizontal="center" vertical="center"/>
      <protection hidden="1"/>
    </xf>
    <xf numFmtId="0" fontId="20" fillId="2" borderId="6" xfId="0" applyNumberFormat="1" applyFont="1" applyFill="1" applyBorder="1" applyAlignment="1" applyProtection="1">
      <alignment horizontal="center" vertical="center"/>
      <protection hidden="1"/>
    </xf>
    <xf numFmtId="1" fontId="20" fillId="2" borderId="9" xfId="0" applyNumberFormat="1" applyFont="1" applyFill="1" applyBorder="1" applyAlignment="1" applyProtection="1">
      <alignment vertical="center" wrapText="1"/>
      <protection hidden="1"/>
    </xf>
    <xf numFmtId="0" fontId="20" fillId="2" borderId="10" xfId="0" applyNumberFormat="1" applyFont="1" applyFill="1" applyBorder="1" applyAlignment="1" applyProtection="1">
      <alignment horizontal="center" vertical="center"/>
      <protection hidden="1"/>
    </xf>
    <xf numFmtId="0" fontId="20" fillId="2" borderId="0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Border="1" applyAlignment="1" applyProtection="1">
      <alignment horizontal="center" vertical="center"/>
      <protection locked="0"/>
    </xf>
    <xf numFmtId="0" fontId="20" fillId="2" borderId="9" xfId="0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vertical="center"/>
      <protection hidden="1"/>
    </xf>
    <xf numFmtId="49" fontId="20" fillId="2" borderId="1" xfId="0" applyNumberFormat="1" applyFont="1" applyFill="1" applyBorder="1" applyAlignment="1" applyProtection="1">
      <alignment vertical="center"/>
      <protection hidden="1"/>
    </xf>
    <xf numFmtId="49" fontId="20" fillId="2" borderId="9" xfId="0" applyNumberFormat="1" applyFont="1" applyFill="1" applyBorder="1" applyAlignment="1" applyProtection="1">
      <alignment vertical="center"/>
      <protection hidden="1"/>
    </xf>
    <xf numFmtId="49" fontId="20" fillId="2" borderId="5" xfId="0" applyNumberFormat="1" applyFont="1" applyFill="1" applyBorder="1" applyAlignment="1" applyProtection="1">
      <alignment vertical="center"/>
      <protection hidden="1"/>
    </xf>
    <xf numFmtId="0" fontId="20" fillId="0" borderId="0" xfId="0" applyFont="1" applyBorder="1" applyAlignment="1">
      <alignment vertical="center"/>
    </xf>
    <xf numFmtId="1" fontId="20" fillId="2" borderId="1" xfId="0" applyNumberFormat="1" applyFont="1" applyFill="1" applyBorder="1" applyAlignment="1" applyProtection="1">
      <alignment vertical="center" wrapText="1"/>
      <protection hidden="1"/>
    </xf>
    <xf numFmtId="1" fontId="20" fillId="5" borderId="8" xfId="0" applyNumberFormat="1" applyFont="1" applyFill="1" applyBorder="1" applyAlignment="1" applyProtection="1">
      <alignment vertical="center" wrapText="1"/>
      <protection hidden="1"/>
    </xf>
    <xf numFmtId="1" fontId="20" fillId="2" borderId="8" xfId="0" applyNumberFormat="1" applyFont="1" applyFill="1" applyBorder="1" applyAlignment="1" applyProtection="1">
      <alignment vertical="center"/>
      <protection locked="0"/>
    </xf>
    <xf numFmtId="0" fontId="20" fillId="2" borderId="9" xfId="0" applyFont="1" applyFill="1" applyBorder="1" applyAlignment="1" applyProtection="1">
      <alignment horizontal="center" vertical="center" wrapText="1"/>
      <protection hidden="1"/>
    </xf>
    <xf numFmtId="0" fontId="20" fillId="2" borderId="3" xfId="0" applyNumberFormat="1" applyFont="1" applyFill="1" applyBorder="1" applyAlignment="1" applyProtection="1">
      <alignment horizontal="center" vertical="center"/>
      <protection hidden="1"/>
    </xf>
    <xf numFmtId="0" fontId="19" fillId="0" borderId="9" xfId="0" applyFont="1" applyBorder="1"/>
    <xf numFmtId="4" fontId="20" fillId="2" borderId="3" xfId="0" applyNumberFormat="1" applyFont="1" applyFill="1" applyBorder="1" applyAlignment="1" applyProtection="1">
      <alignment horizontal="left" vertical="center"/>
    </xf>
    <xf numFmtId="4" fontId="20" fillId="2" borderId="0" xfId="0" applyNumberFormat="1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vertical="center"/>
    </xf>
    <xf numFmtId="1" fontId="20" fillId="2" borderId="3" xfId="0" applyNumberFormat="1" applyFont="1" applyFill="1" applyBorder="1" applyAlignment="1" applyProtection="1">
      <alignment vertical="center" wrapText="1"/>
      <protection hidden="1"/>
    </xf>
    <xf numFmtId="1" fontId="20" fillId="2" borderId="0" xfId="0" applyNumberFormat="1" applyFont="1" applyFill="1" applyBorder="1" applyAlignment="1" applyProtection="1">
      <alignment vertical="center" wrapText="1"/>
      <protection hidden="1"/>
    </xf>
    <xf numFmtId="0" fontId="20" fillId="2" borderId="7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Border="1" applyAlignment="1">
      <alignment vertical="center"/>
    </xf>
    <xf numFmtId="0" fontId="20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3" fillId="5" borderId="10" xfId="0" applyFont="1" applyFill="1" applyBorder="1" applyAlignment="1" applyProtection="1">
      <alignment horizontal="center" vertical="center" wrapText="1"/>
      <protection hidden="1"/>
    </xf>
    <xf numFmtId="0" fontId="20" fillId="5" borderId="10" xfId="0" applyFont="1" applyFill="1" applyBorder="1" applyAlignment="1" applyProtection="1">
      <alignment horizontal="center" vertical="center" wrapText="1"/>
      <protection hidden="1"/>
    </xf>
    <xf numFmtId="0" fontId="20" fillId="5" borderId="12" xfId="0" applyFont="1" applyFill="1" applyBorder="1" applyAlignment="1" applyProtection="1">
      <alignment horizontal="center" vertical="center" wrapText="1"/>
      <protection hidden="1"/>
    </xf>
    <xf numFmtId="1" fontId="20" fillId="5" borderId="6" xfId="0" applyNumberFormat="1" applyFont="1" applyFill="1" applyBorder="1" applyAlignment="1" applyProtection="1">
      <alignment vertical="center" wrapText="1"/>
      <protection hidden="1"/>
    </xf>
    <xf numFmtId="1" fontId="20" fillId="5" borderId="12" xfId="0" applyNumberFormat="1" applyFont="1" applyFill="1" applyBorder="1" applyAlignment="1" applyProtection="1">
      <alignment vertical="center" wrapText="1"/>
      <protection hidden="1"/>
    </xf>
    <xf numFmtId="0" fontId="24" fillId="0" borderId="0" xfId="0" applyFont="1" applyBorder="1" applyAlignment="1">
      <alignment vertical="center"/>
    </xf>
    <xf numFmtId="1" fontId="20" fillId="2" borderId="12" xfId="0" applyNumberFormat="1" applyFont="1" applyFill="1" applyBorder="1" applyAlignment="1" applyProtection="1">
      <alignment vertical="center"/>
      <protection locked="0"/>
    </xf>
    <xf numFmtId="0" fontId="20" fillId="2" borderId="13" xfId="0" applyFont="1" applyFill="1" applyBorder="1" applyAlignment="1" applyProtection="1">
      <alignment horizontal="center" vertical="center" wrapText="1"/>
      <protection hidden="1"/>
    </xf>
    <xf numFmtId="0" fontId="23" fillId="5" borderId="0" xfId="0" applyFont="1" applyFill="1" applyBorder="1" applyAlignment="1" applyProtection="1">
      <alignment vertical="center" wrapText="1"/>
      <protection hidden="1"/>
    </xf>
    <xf numFmtId="0" fontId="0" fillId="4" borderId="0" xfId="0" applyFill="1" applyBorder="1"/>
    <xf numFmtId="0" fontId="4" fillId="4" borderId="0" xfId="0" applyFont="1" applyFill="1" applyBorder="1"/>
    <xf numFmtId="0" fontId="20" fillId="2" borderId="3" xfId="0" applyFont="1" applyFill="1" applyBorder="1" applyAlignment="1" applyProtection="1">
      <alignment horizontal="center" vertical="center" wrapText="1"/>
      <protection hidden="1"/>
    </xf>
    <xf numFmtId="0" fontId="23" fillId="4" borderId="0" xfId="0" applyFont="1" applyFill="1" applyBorder="1" applyAlignment="1" applyProtection="1">
      <alignment vertical="center" wrapText="1"/>
      <protection hidden="1"/>
    </xf>
    <xf numFmtId="0" fontId="10" fillId="4" borderId="0" xfId="0" applyFont="1" applyFill="1" applyBorder="1"/>
    <xf numFmtId="0" fontId="14" fillId="4" borderId="0" xfId="0" applyFont="1" applyFill="1" applyBorder="1"/>
    <xf numFmtId="0" fontId="20" fillId="2" borderId="6" xfId="0" applyFont="1" applyFill="1" applyBorder="1" applyAlignment="1" applyProtection="1">
      <alignment vertical="center"/>
      <protection hidden="1"/>
    </xf>
    <xf numFmtId="0" fontId="20" fillId="2" borderId="8" xfId="0" applyFont="1" applyFill="1" applyBorder="1" applyAlignment="1" applyProtection="1">
      <alignment vertical="center"/>
      <protection hidden="1"/>
    </xf>
    <xf numFmtId="0" fontId="20" fillId="4" borderId="5" xfId="0" applyNumberFormat="1" applyFont="1" applyFill="1" applyBorder="1" applyAlignment="1" applyProtection="1">
      <alignment horizontal="center" vertical="center"/>
      <protection hidden="1"/>
    </xf>
    <xf numFmtId="1" fontId="20" fillId="4" borderId="7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20" fillId="4" borderId="0" xfId="0" applyFont="1" applyFill="1" applyBorder="1" applyAlignment="1" applyProtection="1">
      <alignment vertical="center"/>
      <protection hidden="1"/>
    </xf>
    <xf numFmtId="0" fontId="4" fillId="4" borderId="0" xfId="0" applyFont="1" applyFill="1"/>
    <xf numFmtId="0" fontId="20" fillId="4" borderId="3" xfId="0" applyNumberFormat="1" applyFont="1" applyFill="1" applyBorder="1" applyAlignment="1" applyProtection="1">
      <alignment horizontal="center" vertical="center"/>
      <protection hidden="1"/>
    </xf>
    <xf numFmtId="0" fontId="20" fillId="2" borderId="0" xfId="0" applyNumberFormat="1" applyFont="1" applyFill="1" applyBorder="1" applyAlignment="1" applyProtection="1">
      <alignment vertical="center"/>
    </xf>
    <xf numFmtId="0" fontId="20" fillId="2" borderId="6" xfId="0" applyNumberFormat="1" applyFont="1" applyFill="1" applyBorder="1" applyAlignment="1" applyProtection="1">
      <alignment horizontal="center" vertical="center"/>
    </xf>
    <xf numFmtId="0" fontId="20" fillId="2" borderId="3" xfId="0" applyNumberFormat="1" applyFont="1" applyFill="1" applyBorder="1" applyAlignment="1" applyProtection="1">
      <alignment vertical="center"/>
    </xf>
    <xf numFmtId="0" fontId="20" fillId="2" borderId="14" xfId="0" applyNumberFormat="1" applyFont="1" applyFill="1" applyBorder="1" applyAlignment="1" applyProtection="1">
      <alignment vertical="center"/>
    </xf>
    <xf numFmtId="0" fontId="20" fillId="2" borderId="1" xfId="0" applyFont="1" applyFill="1" applyBorder="1" applyAlignment="1" applyProtection="1">
      <alignment vertical="top"/>
      <protection hidden="1"/>
    </xf>
    <xf numFmtId="0" fontId="20" fillId="2" borderId="5" xfId="0" applyFont="1" applyFill="1" applyBorder="1" applyAlignment="1" applyProtection="1">
      <alignment vertical="top"/>
      <protection hidden="1"/>
    </xf>
    <xf numFmtId="1" fontId="20" fillId="2" borderId="5" xfId="0" applyNumberFormat="1" applyFont="1" applyFill="1" applyBorder="1" applyAlignment="1" applyProtection="1">
      <alignment horizontal="center" vertical="center"/>
      <protection hidden="1"/>
    </xf>
    <xf numFmtId="1" fontId="20" fillId="5" borderId="11" xfId="0" applyNumberFormat="1" applyFont="1" applyFill="1" applyBorder="1" applyAlignment="1" applyProtection="1">
      <alignment vertical="center" wrapText="1"/>
      <protection hidden="1"/>
    </xf>
    <xf numFmtId="171" fontId="11" fillId="4" borderId="0" xfId="4" applyFont="1" applyFill="1" applyBorder="1" applyAlignment="1" applyProtection="1"/>
    <xf numFmtId="171" fontId="6" fillId="0" borderId="6" xfId="4" applyFont="1" applyBorder="1" applyAlignment="1" applyProtection="1">
      <alignment horizontal="center"/>
      <protection locked="0"/>
    </xf>
    <xf numFmtId="0" fontId="20" fillId="2" borderId="0" xfId="0" applyNumberFormat="1" applyFont="1" applyFill="1" applyBorder="1" applyAlignment="1" applyProtection="1">
      <alignment vertical="center" shrinkToFit="1"/>
      <protection hidden="1"/>
    </xf>
    <xf numFmtId="1" fontId="20" fillId="5" borderId="1" xfId="0" applyNumberFormat="1" applyFont="1" applyFill="1" applyBorder="1" applyAlignment="1" applyProtection="1">
      <alignment vertical="center" wrapText="1"/>
      <protection hidden="1"/>
    </xf>
    <xf numFmtId="1" fontId="20" fillId="5" borderId="13" xfId="0" applyNumberFormat="1" applyFont="1" applyFill="1" applyBorder="1" applyAlignment="1" applyProtection="1">
      <alignment vertical="center" wrapText="1"/>
      <protection hidden="1"/>
    </xf>
    <xf numFmtId="1" fontId="20" fillId="5" borderId="9" xfId="0" applyNumberFormat="1" applyFont="1" applyFill="1" applyBorder="1" applyAlignment="1" applyProtection="1">
      <alignment vertical="center" wrapText="1"/>
      <protection hidden="1"/>
    </xf>
    <xf numFmtId="1" fontId="20" fillId="5" borderId="5" xfId="0" applyNumberFormat="1" applyFont="1" applyFill="1" applyBorder="1" applyAlignment="1" applyProtection="1">
      <alignment vertical="center" wrapText="1"/>
      <protection hidden="1"/>
    </xf>
    <xf numFmtId="1" fontId="20" fillId="5" borderId="15" xfId="0" applyNumberFormat="1" applyFont="1" applyFill="1" applyBorder="1" applyAlignment="1" applyProtection="1">
      <alignment vertical="center" wrapText="1"/>
      <protection hidden="1"/>
    </xf>
    <xf numFmtId="0" fontId="0" fillId="5" borderId="1" xfId="0" applyFill="1" applyBorder="1"/>
    <xf numFmtId="0" fontId="0" fillId="5" borderId="9" xfId="0" applyFill="1" applyBorder="1"/>
    <xf numFmtId="0" fontId="0" fillId="5" borderId="13" xfId="0" applyFill="1" applyBorder="1"/>
    <xf numFmtId="0" fontId="2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5" fillId="4" borderId="0" xfId="0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Border="1" applyAlignment="1" applyProtection="1">
      <alignment horizontal="center" vertical="center"/>
      <protection hidden="1"/>
    </xf>
    <xf numFmtId="14" fontId="26" fillId="4" borderId="0" xfId="0" applyNumberFormat="1" applyFont="1" applyFill="1" applyBorder="1" applyAlignment="1" applyProtection="1">
      <alignment horizontal="center" vertical="center"/>
      <protection hidden="1"/>
    </xf>
    <xf numFmtId="0" fontId="25" fillId="4" borderId="3" xfId="0" applyFont="1" applyFill="1" applyBorder="1" applyAlignment="1" applyProtection="1">
      <alignment horizontal="center" vertical="center"/>
      <protection hidden="1"/>
    </xf>
    <xf numFmtId="0" fontId="26" fillId="4" borderId="14" xfId="0" applyFont="1" applyFill="1" applyBorder="1" applyAlignment="1" applyProtection="1">
      <alignment horizontal="center" vertical="center"/>
      <protection hidden="1"/>
    </xf>
    <xf numFmtId="0" fontId="20" fillId="2" borderId="1" xfId="0" applyNumberFormat="1" applyFont="1" applyFill="1" applyBorder="1" applyAlignment="1" applyProtection="1">
      <alignment horizontal="center" vertical="center"/>
    </xf>
    <xf numFmtId="0" fontId="27" fillId="2" borderId="9" xfId="0" applyNumberFormat="1" applyFont="1" applyFill="1" applyBorder="1" applyAlignment="1" applyProtection="1">
      <alignment vertical="center"/>
      <protection locked="0"/>
    </xf>
    <xf numFmtId="0" fontId="20" fillId="2" borderId="9" xfId="0" applyNumberFormat="1" applyFont="1" applyFill="1" applyBorder="1" applyAlignment="1" applyProtection="1">
      <alignment horizontal="left" vertical="center"/>
    </xf>
    <xf numFmtId="0" fontId="0" fillId="5" borderId="5" xfId="0" applyFill="1" applyBorder="1"/>
    <xf numFmtId="0" fontId="0" fillId="5" borderId="11" xfId="0" applyFill="1" applyBorder="1"/>
    <xf numFmtId="0" fontId="0" fillId="5" borderId="15" xfId="0" applyFill="1" applyBorder="1"/>
    <xf numFmtId="0" fontId="28" fillId="2" borderId="8" xfId="0" applyNumberFormat="1" applyFont="1" applyFill="1" applyBorder="1" applyAlignment="1" applyProtection="1">
      <alignment vertical="center"/>
      <protection locked="0"/>
    </xf>
    <xf numFmtId="0" fontId="29" fillId="2" borderId="8" xfId="0" applyNumberFormat="1" applyFont="1" applyFill="1" applyBorder="1" applyAlignment="1" applyProtection="1">
      <alignment horizontal="left" vertical="center"/>
    </xf>
    <xf numFmtId="0" fontId="20" fillId="2" borderId="9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1" fontId="20" fillId="4" borderId="10" xfId="0" applyNumberFormat="1" applyFont="1" applyFill="1" applyBorder="1" applyAlignment="1" applyProtection="1">
      <alignment horizontal="center" vertical="center"/>
      <protection locked="0"/>
    </xf>
    <xf numFmtId="1" fontId="20" fillId="4" borderId="4" xfId="0" applyNumberFormat="1" applyFont="1" applyFill="1" applyBorder="1" applyAlignment="1" applyProtection="1">
      <alignment horizontal="center" vertical="center"/>
      <protection locked="0"/>
    </xf>
    <xf numFmtId="1" fontId="20" fillId="2" borderId="8" xfId="0" applyNumberFormat="1" applyFont="1" applyFill="1" applyBorder="1" applyAlignment="1" applyProtection="1">
      <alignment vertical="center" wrapText="1"/>
      <protection hidden="1"/>
    </xf>
    <xf numFmtId="1" fontId="20" fillId="2" borderId="6" xfId="0" applyNumberFormat="1" applyFont="1" applyFill="1" applyBorder="1" applyAlignment="1" applyProtection="1">
      <alignment horizontal="center" vertical="center"/>
      <protection hidden="1"/>
    </xf>
    <xf numFmtId="0" fontId="20" fillId="5" borderId="1" xfId="0" applyFont="1" applyFill="1" applyBorder="1" applyAlignment="1" applyProtection="1">
      <alignment horizontal="left" vertical="center"/>
      <protection hidden="1"/>
    </xf>
    <xf numFmtId="0" fontId="20" fillId="5" borderId="9" xfId="0" applyFont="1" applyFill="1" applyBorder="1" applyAlignment="1" applyProtection="1">
      <alignment horizontal="left" vertical="center"/>
      <protection hidden="1"/>
    </xf>
    <xf numFmtId="0" fontId="20" fillId="5" borderId="13" xfId="0" applyFont="1" applyFill="1" applyBorder="1" applyAlignment="1" applyProtection="1">
      <alignment horizontal="left" vertical="center"/>
      <protection hidden="1"/>
    </xf>
    <xf numFmtId="4" fontId="30" fillId="2" borderId="1" xfId="0" applyNumberFormat="1" applyFont="1" applyFill="1" applyBorder="1" applyAlignment="1" applyProtection="1">
      <alignment horizontal="center" vertical="center" shrinkToFit="1"/>
      <protection hidden="1"/>
    </xf>
    <xf numFmtId="4" fontId="30" fillId="2" borderId="9" xfId="0" applyNumberFormat="1" applyFont="1" applyFill="1" applyBorder="1" applyAlignment="1" applyProtection="1">
      <alignment horizontal="center" vertical="center" shrinkToFit="1"/>
      <protection hidden="1"/>
    </xf>
    <xf numFmtId="4" fontId="30" fillId="2" borderId="13" xfId="0" applyNumberFormat="1" applyFont="1" applyFill="1" applyBorder="1" applyAlignment="1" applyProtection="1">
      <alignment horizontal="center" vertical="center" shrinkToFit="1"/>
      <protection hidden="1"/>
    </xf>
    <xf numFmtId="2" fontId="20" fillId="5" borderId="9" xfId="0" applyNumberFormat="1" applyFont="1" applyFill="1" applyBorder="1" applyAlignment="1" applyProtection="1">
      <alignment vertical="center"/>
      <protection hidden="1"/>
    </xf>
    <xf numFmtId="2" fontId="20" fillId="5" borderId="13" xfId="0" applyNumberFormat="1" applyFont="1" applyFill="1" applyBorder="1" applyAlignment="1" applyProtection="1">
      <alignment vertical="center"/>
      <protection hidden="1"/>
    </xf>
    <xf numFmtId="2" fontId="20" fillId="5" borderId="11" xfId="0" applyNumberFormat="1" applyFont="1" applyFill="1" applyBorder="1" applyAlignment="1" applyProtection="1">
      <alignment vertical="center"/>
      <protection hidden="1"/>
    </xf>
    <xf numFmtId="2" fontId="20" fillId="5" borderId="15" xfId="0" applyNumberFormat="1" applyFont="1" applyFill="1" applyBorder="1" applyAlignment="1" applyProtection="1">
      <alignment vertical="center"/>
      <protection hidden="1"/>
    </xf>
    <xf numFmtId="0" fontId="20" fillId="5" borderId="8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1" fontId="20" fillId="2" borderId="12" xfId="0" applyNumberFormat="1" applyFont="1" applyFill="1" applyBorder="1" applyAlignment="1" applyProtection="1">
      <alignment vertical="center" wrapText="1"/>
      <protection hidden="1"/>
    </xf>
    <xf numFmtId="0" fontId="20" fillId="2" borderId="8" xfId="0" applyFont="1" applyFill="1" applyBorder="1" applyAlignment="1" applyProtection="1">
      <alignment vertical="center"/>
      <protection locked="0"/>
    </xf>
    <xf numFmtId="0" fontId="23" fillId="2" borderId="8" xfId="0" applyFont="1" applyFill="1" applyBorder="1" applyAlignment="1" applyProtection="1">
      <alignment vertical="center"/>
      <protection locked="0"/>
    </xf>
    <xf numFmtId="2" fontId="15" fillId="2" borderId="8" xfId="1" applyNumberFormat="1" applyFont="1" applyFill="1" applyBorder="1" applyAlignment="1" applyProtection="1">
      <alignment vertical="center"/>
      <protection locked="0"/>
    </xf>
    <xf numFmtId="2" fontId="15" fillId="2" borderId="12" xfId="1" applyNumberFormat="1" applyFont="1" applyFill="1" applyBorder="1" applyAlignment="1" applyProtection="1">
      <alignment vertical="center"/>
      <protection locked="0"/>
    </xf>
    <xf numFmtId="0" fontId="2" fillId="2" borderId="0" xfId="0" applyNumberFormat="1" applyFont="1" applyFill="1" applyBorder="1" applyAlignment="1" applyProtection="1">
      <alignment horizontal="left" vertical="center" shrinkToFit="1"/>
      <protection locked="0"/>
    </xf>
    <xf numFmtId="171" fontId="6" fillId="0" borderId="8" xfId="4" applyFont="1" applyBorder="1" applyAlignment="1" applyProtection="1">
      <alignment horizontal="center"/>
      <protection locked="0"/>
    </xf>
    <xf numFmtId="171" fontId="11" fillId="6" borderId="10" xfId="4" applyFont="1" applyFill="1" applyBorder="1" applyAlignment="1" applyProtection="1">
      <alignment horizontal="center"/>
    </xf>
    <xf numFmtId="171" fontId="11" fillId="6" borderId="10" xfId="4" applyFont="1" applyFill="1" applyBorder="1" applyAlignment="1" applyProtection="1">
      <alignment horizontal="left"/>
    </xf>
    <xf numFmtId="171" fontId="11" fillId="6" borderId="6" xfId="4" applyFont="1" applyFill="1" applyBorder="1" applyAlignment="1" applyProtection="1">
      <alignment horizontal="center"/>
    </xf>
    <xf numFmtId="4" fontId="20" fillId="4" borderId="0" xfId="0" applyNumberFormat="1" applyFont="1" applyFill="1" applyBorder="1" applyAlignment="1" applyProtection="1">
      <alignment horizontal="center" vertical="center"/>
      <protection hidden="1"/>
    </xf>
    <xf numFmtId="2" fontId="20" fillId="4" borderId="0" xfId="0" applyNumberFormat="1" applyFont="1" applyFill="1" applyBorder="1" applyAlignment="1" applyProtection="1">
      <alignment vertical="center"/>
      <protection hidden="1"/>
    </xf>
    <xf numFmtId="2" fontId="20" fillId="7" borderId="1" xfId="0" applyNumberFormat="1" applyFont="1" applyFill="1" applyBorder="1" applyAlignment="1" applyProtection="1">
      <alignment vertical="center"/>
      <protection hidden="1"/>
    </xf>
    <xf numFmtId="2" fontId="20" fillId="7" borderId="9" xfId="0" applyNumberFormat="1" applyFont="1" applyFill="1" applyBorder="1" applyAlignment="1" applyProtection="1">
      <alignment vertical="center"/>
      <protection hidden="1"/>
    </xf>
    <xf numFmtId="2" fontId="20" fillId="7" borderId="5" xfId="0" applyNumberFormat="1" applyFont="1" applyFill="1" applyBorder="1" applyAlignment="1" applyProtection="1">
      <alignment vertical="center"/>
      <protection hidden="1"/>
    </xf>
    <xf numFmtId="2" fontId="20" fillId="7" borderId="11" xfId="0" applyNumberFormat="1" applyFont="1" applyFill="1" applyBorder="1" applyAlignment="1" applyProtection="1">
      <alignment vertical="center"/>
      <protection hidden="1"/>
    </xf>
    <xf numFmtId="1" fontId="20" fillId="2" borderId="3" xfId="0" applyNumberFormat="1" applyFont="1" applyFill="1" applyBorder="1" applyAlignment="1" applyProtection="1">
      <alignment horizontal="center" vertical="center"/>
      <protection hidden="1"/>
    </xf>
    <xf numFmtId="2" fontId="20" fillId="7" borderId="13" xfId="0" applyNumberFormat="1" applyFont="1" applyFill="1" applyBorder="1" applyAlignment="1" applyProtection="1">
      <alignment vertical="center"/>
      <protection hidden="1"/>
    </xf>
    <xf numFmtId="2" fontId="20" fillId="7" borderId="15" xfId="0" applyNumberFormat="1" applyFont="1" applyFill="1" applyBorder="1" applyAlignment="1" applyProtection="1">
      <alignment vertical="center"/>
      <protection hidden="1"/>
    </xf>
    <xf numFmtId="0" fontId="0" fillId="4" borderId="0" xfId="0" applyFill="1"/>
    <xf numFmtId="0" fontId="20" fillId="5" borderId="8" xfId="0" applyNumberFormat="1" applyFont="1" applyFill="1" applyBorder="1" applyAlignment="1" applyProtection="1">
      <alignment vertical="center" shrinkToFit="1"/>
      <protection hidden="1"/>
    </xf>
    <xf numFmtId="0" fontId="20" fillId="5" borderId="6" xfId="0" applyNumberFormat="1" applyFont="1" applyFill="1" applyBorder="1" applyAlignment="1" applyProtection="1">
      <alignment vertical="center" shrinkToFit="1"/>
      <protection hidden="1"/>
    </xf>
    <xf numFmtId="0" fontId="20" fillId="5" borderId="12" xfId="0" applyNumberFormat="1" applyFont="1" applyFill="1" applyBorder="1" applyAlignment="1" applyProtection="1">
      <alignment vertical="center" shrinkToFit="1"/>
      <protection hidden="1"/>
    </xf>
    <xf numFmtId="0" fontId="20" fillId="5" borderId="11" xfId="0" applyNumberFormat="1" applyFont="1" applyFill="1" applyBorder="1" applyAlignment="1" applyProtection="1">
      <alignment vertical="center" shrinkToFit="1"/>
      <protection hidden="1"/>
    </xf>
    <xf numFmtId="0" fontId="20" fillId="5" borderId="5" xfId="0" applyNumberFormat="1" applyFont="1" applyFill="1" applyBorder="1" applyAlignment="1" applyProtection="1">
      <alignment vertical="center" shrinkToFit="1"/>
      <protection hidden="1"/>
    </xf>
    <xf numFmtId="0" fontId="20" fillId="5" borderId="15" xfId="0" applyNumberFormat="1" applyFont="1" applyFill="1" applyBorder="1" applyAlignment="1" applyProtection="1">
      <alignment vertical="center" shrinkToFit="1"/>
      <protection hidden="1"/>
    </xf>
    <xf numFmtId="0" fontId="20" fillId="2" borderId="0" xfId="0" applyFont="1" applyFill="1" applyBorder="1" applyAlignment="1" applyProtection="1">
      <alignment horizontal="left" vertical="center"/>
      <protection locked="0"/>
    </xf>
    <xf numFmtId="1" fontId="20" fillId="2" borderId="6" xfId="0" applyNumberFormat="1" applyFont="1" applyFill="1" applyBorder="1" applyAlignment="1" applyProtection="1">
      <alignment vertical="center" wrapText="1"/>
      <protection hidden="1"/>
    </xf>
    <xf numFmtId="1" fontId="20" fillId="2" borderId="11" xfId="0" applyNumberFormat="1" applyFont="1" applyFill="1" applyBorder="1" applyAlignment="1" applyProtection="1">
      <alignment horizontal="center" vertical="center"/>
      <protection hidden="1"/>
    </xf>
    <xf numFmtId="171" fontId="11" fillId="6" borderId="10" xfId="4" applyFont="1" applyFill="1" applyBorder="1" applyAlignment="1" applyProtection="1"/>
    <xf numFmtId="171" fontId="11" fillId="6" borderId="7" xfId="4" applyFont="1" applyFill="1" applyBorder="1" applyAlignment="1" applyProtection="1">
      <alignment horizontal="center"/>
    </xf>
    <xf numFmtId="171" fontId="11" fillId="6" borderId="7" xfId="4" applyFont="1" applyFill="1" applyBorder="1" applyAlignment="1" applyProtection="1">
      <alignment horizontal="left"/>
    </xf>
    <xf numFmtId="0" fontId="16" fillId="8" borderId="12" xfId="0" quotePrefix="1" applyFont="1" applyFill="1" applyBorder="1" applyAlignment="1" applyProtection="1">
      <alignment horizontal="center" vertical="center"/>
    </xf>
    <xf numFmtId="0" fontId="16" fillId="0" borderId="0" xfId="0" quotePrefix="1" applyFont="1" applyAlignment="1" applyProtection="1">
      <alignment horizontal="center" vertical="center"/>
    </xf>
    <xf numFmtId="171" fontId="16" fillId="0" borderId="0" xfId="4" applyFont="1" applyBorder="1" applyAlignment="1" applyProtection="1">
      <alignment horizontal="center" vertical="center"/>
    </xf>
    <xf numFmtId="1" fontId="20" fillId="2" borderId="11" xfId="0" applyNumberFormat="1" applyFont="1" applyFill="1" applyBorder="1" applyAlignment="1" applyProtection="1">
      <alignment vertical="center" wrapText="1"/>
      <protection hidden="1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12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NumberFormat="1" applyFont="1" applyFill="1" applyBorder="1" applyAlignment="1" applyProtection="1">
      <alignment vertical="center" shrinkToFit="1"/>
      <protection hidden="1"/>
    </xf>
    <xf numFmtId="0" fontId="20" fillId="4" borderId="6" xfId="0" applyNumberFormat="1" applyFont="1" applyFill="1" applyBorder="1" applyAlignment="1" applyProtection="1">
      <alignment vertical="center" shrinkToFit="1"/>
      <protection hidden="1"/>
    </xf>
    <xf numFmtId="1" fontId="20" fillId="5" borderId="9" xfId="0" applyNumberFormat="1" applyFont="1" applyFill="1" applyBorder="1" applyAlignment="1" applyProtection="1">
      <alignment horizontal="center" vertical="center"/>
    </xf>
    <xf numFmtId="1" fontId="20" fillId="2" borderId="6" xfId="0" applyNumberFormat="1" applyFont="1" applyFill="1" applyBorder="1" applyAlignment="1" applyProtection="1">
      <alignment vertical="center"/>
      <protection locked="0"/>
    </xf>
    <xf numFmtId="1" fontId="20" fillId="2" borderId="11" xfId="0" applyNumberFormat="1" applyFont="1" applyFill="1" applyBorder="1" applyAlignment="1" applyProtection="1">
      <alignment horizontal="center" vertical="center"/>
      <protection locked="0"/>
    </xf>
    <xf numFmtId="1" fontId="20" fillId="2" borderId="10" xfId="0" applyNumberFormat="1" applyFont="1" applyFill="1" applyBorder="1" applyAlignment="1" applyProtection="1">
      <alignment horizontal="center" vertical="center"/>
      <protection hidden="1"/>
    </xf>
    <xf numFmtId="171" fontId="6" fillId="0" borderId="10" xfId="4" applyFont="1" applyBorder="1" applyAlignment="1" applyProtection="1">
      <alignment horizontal="center"/>
      <protection locked="0"/>
    </xf>
    <xf numFmtId="171" fontId="6" fillId="0" borderId="4" xfId="4" applyFont="1" applyBorder="1" applyAlignment="1" applyProtection="1">
      <alignment horizontal="center"/>
    </xf>
    <xf numFmtId="171" fontId="1" fillId="0" borderId="4" xfId="4" applyFont="1" applyFill="1" applyBorder="1" applyAlignment="1" applyProtection="1">
      <alignment horizontal="center"/>
    </xf>
    <xf numFmtId="10" fontId="6" fillId="0" borderId="4" xfId="3" applyNumberFormat="1" applyFont="1" applyFill="1" applyBorder="1" applyAlignment="1" applyProtection="1">
      <alignment horizontal="center"/>
    </xf>
    <xf numFmtId="171" fontId="1" fillId="0" borderId="7" xfId="4" applyFont="1" applyFill="1" applyBorder="1" applyAlignment="1" applyProtection="1">
      <alignment horizontal="center"/>
    </xf>
    <xf numFmtId="171" fontId="7" fillId="0" borderId="10" xfId="4" applyFont="1" applyBorder="1" applyAlignment="1" applyProtection="1">
      <alignment horizontal="center"/>
    </xf>
    <xf numFmtId="1" fontId="20" fillId="5" borderId="6" xfId="0" applyNumberFormat="1" applyFont="1" applyFill="1" applyBorder="1" applyAlignment="1" applyProtection="1">
      <alignment horizontal="center" vertical="center"/>
    </xf>
    <xf numFmtId="1" fontId="20" fillId="5" borderId="12" xfId="0" applyNumberFormat="1" applyFont="1" applyFill="1" applyBorder="1" applyAlignment="1" applyProtection="1">
      <alignment horizontal="center" vertical="center"/>
    </xf>
    <xf numFmtId="1" fontId="20" fillId="2" borderId="9" xfId="0" applyNumberFormat="1" applyFont="1" applyFill="1" applyBorder="1" applyAlignment="1" applyProtection="1">
      <alignment horizontal="center" vertical="center"/>
      <protection locked="0"/>
    </xf>
    <xf numFmtId="0" fontId="25" fillId="4" borderId="1" xfId="0" applyFont="1" applyFill="1" applyBorder="1" applyAlignment="1" applyProtection="1">
      <alignment vertical="center"/>
      <protection hidden="1"/>
    </xf>
    <xf numFmtId="0" fontId="25" fillId="4" borderId="9" xfId="0" applyFont="1" applyFill="1" applyBorder="1" applyAlignment="1" applyProtection="1">
      <alignment vertical="center"/>
      <protection hidden="1"/>
    </xf>
    <xf numFmtId="0" fontId="25" fillId="4" borderId="5" xfId="0" applyFont="1" applyFill="1" applyBorder="1" applyAlignment="1" applyProtection="1">
      <alignment vertical="center"/>
      <protection hidden="1"/>
    </xf>
    <xf numFmtId="0" fontId="25" fillId="4" borderId="11" xfId="0" applyFont="1" applyFill="1" applyBorder="1" applyAlignment="1" applyProtection="1">
      <alignment vertical="center"/>
      <protection hidden="1"/>
    </xf>
    <xf numFmtId="0" fontId="20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20" fillId="0" borderId="11" xfId="0" applyFont="1" applyBorder="1" applyAlignment="1">
      <alignment horizontal="center" vertical="center" wrapText="1"/>
    </xf>
    <xf numFmtId="0" fontId="20" fillId="2" borderId="8" xfId="0" applyNumberFormat="1" applyFont="1" applyFill="1" applyBorder="1" applyAlignment="1" applyProtection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1" fontId="20" fillId="2" borderId="8" xfId="0" applyNumberFormat="1" applyFont="1" applyFill="1" applyBorder="1" applyAlignment="1" applyProtection="1">
      <alignment horizontal="center" vertical="center"/>
      <protection locked="0"/>
    </xf>
    <xf numFmtId="0" fontId="20" fillId="5" borderId="6" xfId="0" applyFont="1" applyFill="1" applyBorder="1" applyAlignment="1" applyProtection="1">
      <alignment horizontal="left" vertical="center"/>
      <protection hidden="1"/>
    </xf>
    <xf numFmtId="0" fontId="20" fillId="5" borderId="8" xfId="0" applyFont="1" applyFill="1" applyBorder="1" applyAlignment="1" applyProtection="1">
      <alignment horizontal="left" vertical="center"/>
      <protection hidden="1"/>
    </xf>
    <xf numFmtId="0" fontId="20" fillId="5" borderId="12" xfId="0" applyFont="1" applyFill="1" applyBorder="1" applyAlignment="1" applyProtection="1">
      <alignment horizontal="left" vertical="center"/>
      <protection hidden="1"/>
    </xf>
    <xf numFmtId="0" fontId="20" fillId="4" borderId="8" xfId="0" applyNumberFormat="1" applyFont="1" applyFill="1" applyBorder="1" applyAlignment="1" applyProtection="1">
      <alignment horizontal="center" vertical="center" shrinkToFit="1"/>
      <protection locked="0" hidden="1"/>
    </xf>
    <xf numFmtId="1" fontId="20" fillId="5" borderId="10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8" xfId="0" applyNumberFormat="1" applyFont="1" applyFill="1" applyBorder="1" applyAlignment="1" applyProtection="1">
      <alignment horizontal="center" vertical="center" wrapText="1"/>
      <protection hidden="1"/>
    </xf>
    <xf numFmtId="0" fontId="20" fillId="2" borderId="8" xfId="0" applyFont="1" applyFill="1" applyBorder="1" applyAlignment="1" applyProtection="1">
      <alignment horizontal="center" vertical="center"/>
    </xf>
    <xf numFmtId="2" fontId="31" fillId="2" borderId="8" xfId="0" applyNumberFormat="1" applyFont="1" applyFill="1" applyBorder="1" applyAlignment="1" applyProtection="1">
      <alignment horizontal="center" vertical="center"/>
      <protection locked="0"/>
    </xf>
    <xf numFmtId="0" fontId="20" fillId="5" borderId="9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1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9" xfId="0" applyFont="1" applyFill="1" applyBorder="1" applyAlignment="1" applyProtection="1">
      <alignment horizontal="center" vertical="center"/>
      <protection locked="0"/>
    </xf>
    <xf numFmtId="0" fontId="20" fillId="5" borderId="11" xfId="0" applyFont="1" applyFill="1" applyBorder="1" applyAlignment="1" applyProtection="1">
      <alignment horizontal="center" vertical="center"/>
      <protection locked="0"/>
    </xf>
    <xf numFmtId="0" fontId="26" fillId="0" borderId="8" xfId="0" applyFont="1" applyBorder="1" applyAlignment="1">
      <alignment horizontal="center" vertical="center"/>
    </xf>
    <xf numFmtId="4" fontId="20" fillId="4" borderId="10" xfId="0" applyNumberFormat="1" applyFont="1" applyFill="1" applyBorder="1" applyAlignment="1" applyProtection="1">
      <alignment horizontal="center" vertical="center"/>
      <protection hidden="1"/>
    </xf>
    <xf numFmtId="4" fontId="20" fillId="4" borderId="2" xfId="0" applyNumberFormat="1" applyFont="1" applyFill="1" applyBorder="1" applyAlignment="1" applyProtection="1">
      <alignment horizontal="center" vertical="center"/>
      <protection hidden="1"/>
    </xf>
    <xf numFmtId="2" fontId="20" fillId="4" borderId="7" xfId="0" applyNumberFormat="1" applyFont="1" applyFill="1" applyBorder="1" applyAlignment="1" applyProtection="1">
      <alignment horizontal="center" vertical="center"/>
      <protection hidden="1"/>
    </xf>
    <xf numFmtId="2" fontId="20" fillId="4" borderId="10" xfId="0" applyNumberFormat="1" applyFont="1" applyFill="1" applyBorder="1" applyAlignment="1" applyProtection="1">
      <alignment horizontal="center" vertical="center"/>
      <protection hidden="1"/>
    </xf>
    <xf numFmtId="2" fontId="20" fillId="4" borderId="2" xfId="0" applyNumberFormat="1" applyFont="1" applyFill="1" applyBorder="1" applyAlignment="1" applyProtection="1">
      <alignment horizontal="center" vertical="center"/>
      <protection hidden="1"/>
    </xf>
    <xf numFmtId="2" fontId="20" fillId="4" borderId="4" xfId="0" applyNumberFormat="1" applyFont="1" applyFill="1" applyBorder="1" applyAlignment="1" applyProtection="1">
      <alignment horizontal="center" vertical="center"/>
      <protection hidden="1"/>
    </xf>
    <xf numFmtId="2" fontId="20" fillId="4" borderId="15" xfId="0" applyNumberFormat="1" applyFont="1" applyFill="1" applyBorder="1" applyAlignment="1" applyProtection="1">
      <alignment horizontal="center" vertical="center"/>
      <protection hidden="1"/>
    </xf>
    <xf numFmtId="2" fontId="20" fillId="4" borderId="12" xfId="0" applyNumberFormat="1" applyFont="1" applyFill="1" applyBorder="1" applyAlignment="1" applyProtection="1">
      <alignment horizontal="center" vertical="center"/>
      <protection hidden="1"/>
    </xf>
    <xf numFmtId="4" fontId="20" fillId="4" borderId="15" xfId="0" applyNumberFormat="1" applyFont="1" applyFill="1" applyBorder="1" applyAlignment="1" applyProtection="1">
      <alignment horizontal="center" vertical="center"/>
      <protection hidden="1"/>
    </xf>
    <xf numFmtId="49" fontId="20" fillId="2" borderId="3" xfId="0" applyNumberFormat="1" applyFont="1" applyFill="1" applyBorder="1" applyAlignment="1" applyProtection="1">
      <alignment vertical="center"/>
      <protection hidden="1"/>
    </xf>
    <xf numFmtId="167" fontId="20" fillId="2" borderId="6" xfId="0" applyNumberFormat="1" applyFont="1" applyFill="1" applyBorder="1" applyAlignment="1" applyProtection="1">
      <alignment vertical="center"/>
      <protection hidden="1"/>
    </xf>
    <xf numFmtId="167" fontId="20" fillId="2" borderId="8" xfId="0" applyNumberFormat="1" applyFont="1" applyFill="1" applyBorder="1" applyAlignment="1" applyProtection="1">
      <alignment vertical="center"/>
      <protection hidden="1"/>
    </xf>
    <xf numFmtId="0" fontId="20" fillId="5" borderId="9" xfId="0" applyFont="1" applyFill="1" applyBorder="1" applyAlignment="1" applyProtection="1">
      <alignment vertical="center"/>
      <protection locked="0"/>
    </xf>
    <xf numFmtId="0" fontId="20" fillId="5" borderId="13" xfId="0" applyFont="1" applyFill="1" applyBorder="1" applyAlignment="1" applyProtection="1">
      <alignment vertical="center"/>
      <protection locked="0"/>
    </xf>
    <xf numFmtId="0" fontId="20" fillId="5" borderId="11" xfId="0" applyFont="1" applyFill="1" applyBorder="1" applyAlignment="1" applyProtection="1">
      <alignment vertical="center"/>
      <protection locked="0"/>
    </xf>
    <xf numFmtId="0" fontId="20" fillId="5" borderId="15" xfId="0" applyFont="1" applyFill="1" applyBorder="1" applyAlignment="1" applyProtection="1">
      <alignment vertical="center"/>
      <protection locked="0"/>
    </xf>
    <xf numFmtId="0" fontId="20" fillId="5" borderId="6" xfId="0" applyFont="1" applyFill="1" applyBorder="1" applyAlignment="1">
      <alignment vertical="center"/>
    </xf>
    <xf numFmtId="0" fontId="16" fillId="6" borderId="12" xfId="0" applyFont="1" applyFill="1" applyBorder="1" applyAlignment="1" applyProtection="1">
      <alignment vertical="center"/>
    </xf>
    <xf numFmtId="1" fontId="32" fillId="7" borderId="9" xfId="0" applyNumberFormat="1" applyFont="1" applyFill="1" applyBorder="1" applyAlignment="1" applyProtection="1">
      <alignment horizontal="center" vertical="center"/>
    </xf>
    <xf numFmtId="1" fontId="32" fillId="7" borderId="6" xfId="0" applyNumberFormat="1" applyFont="1" applyFill="1" applyBorder="1" applyAlignment="1" applyProtection="1">
      <alignment horizontal="center" vertical="center"/>
    </xf>
    <xf numFmtId="1" fontId="32" fillId="7" borderId="12" xfId="0" applyNumberFormat="1" applyFont="1" applyFill="1" applyBorder="1" applyAlignment="1" applyProtection="1">
      <alignment horizontal="center" vertical="center"/>
    </xf>
    <xf numFmtId="1" fontId="20" fillId="2" borderId="8" xfId="0" applyNumberFormat="1" applyFont="1" applyFill="1" applyBorder="1" applyAlignment="1" applyProtection="1">
      <alignment horizontal="center" vertical="center"/>
      <protection locked="0"/>
    </xf>
    <xf numFmtId="1" fontId="20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16" fillId="6" borderId="8" xfId="0" applyFont="1" applyFill="1" applyBorder="1" applyAlignment="1" applyProtection="1">
      <alignment horizontal="center" vertical="center"/>
    </xf>
    <xf numFmtId="1" fontId="20" fillId="5" borderId="0" xfId="0" applyNumberFormat="1" applyFont="1" applyFill="1" applyBorder="1" applyAlignment="1" applyProtection="1">
      <alignment horizontal="center" vertical="center"/>
    </xf>
    <xf numFmtId="1" fontId="20" fillId="2" borderId="9" xfId="0" applyNumberFormat="1" applyFont="1" applyFill="1" applyBorder="1" applyAlignment="1" applyProtection="1">
      <alignment vertical="center"/>
      <protection locked="0"/>
    </xf>
    <xf numFmtId="1" fontId="20" fillId="2" borderId="13" xfId="0" applyNumberFormat="1" applyFont="1" applyFill="1" applyBorder="1" applyAlignment="1" applyProtection="1">
      <alignment vertical="center"/>
      <protection locked="0"/>
    </xf>
    <xf numFmtId="0" fontId="20" fillId="2" borderId="11" xfId="0" applyNumberFormat="1" applyFont="1" applyFill="1" applyBorder="1" applyAlignment="1" applyProtection="1">
      <alignment horizontal="center" vertical="center" shrinkToFit="1"/>
      <protection hidden="1"/>
    </xf>
    <xf numFmtId="0" fontId="20" fillId="2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 applyProtection="1">
      <alignment horizontal="center" vertical="center"/>
    </xf>
    <xf numFmtId="0" fontId="33" fillId="6" borderId="0" xfId="0" applyFont="1" applyFill="1" applyBorder="1" applyAlignment="1" applyProtection="1">
      <alignment horizontal="center"/>
    </xf>
    <xf numFmtId="2" fontId="34" fillId="2" borderId="8" xfId="0" applyNumberFormat="1" applyFont="1" applyFill="1" applyBorder="1" applyAlignment="1" applyProtection="1">
      <alignment vertical="center"/>
      <protection locked="0"/>
    </xf>
    <xf numFmtId="0" fontId="20" fillId="5" borderId="6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12" xfId="0" applyNumberFormat="1" applyFont="1" applyFill="1" applyBorder="1" applyAlignment="1" applyProtection="1">
      <alignment horizontal="center" vertical="center" shrinkToFit="1"/>
      <protection hidden="1"/>
    </xf>
    <xf numFmtId="0" fontId="20" fillId="0" borderId="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" fontId="20" fillId="2" borderId="6" xfId="0" applyNumberFormat="1" applyFont="1" applyFill="1" applyBorder="1" applyAlignment="1" applyProtection="1">
      <alignment horizontal="center" vertical="center"/>
      <protection locked="0"/>
    </xf>
    <xf numFmtId="1" fontId="20" fillId="2" borderId="8" xfId="0" applyNumberFormat="1" applyFont="1" applyFill="1" applyBorder="1" applyAlignment="1" applyProtection="1">
      <alignment horizontal="center" vertical="center"/>
      <protection locked="0"/>
    </xf>
    <xf numFmtId="0" fontId="20" fillId="5" borderId="8" xfId="0" applyNumberFormat="1" applyFont="1" applyFill="1" applyBorder="1" applyAlignment="1" applyProtection="1">
      <alignment horizontal="center" vertical="center" shrinkToFit="1"/>
      <protection hidden="1"/>
    </xf>
    <xf numFmtId="1" fontId="20" fillId="2" borderId="12" xfId="0" applyNumberFormat="1" applyFont="1" applyFill="1" applyBorder="1" applyAlignment="1" applyProtection="1">
      <alignment horizontal="center" vertical="center"/>
      <protection locked="0"/>
    </xf>
    <xf numFmtId="1" fontId="20" fillId="5" borderId="8" xfId="0" applyNumberFormat="1" applyFont="1" applyFill="1" applyBorder="1" applyAlignment="1" applyProtection="1">
      <alignment horizontal="center" vertical="center" wrapText="1"/>
      <protection hidden="1"/>
    </xf>
    <xf numFmtId="0" fontId="26" fillId="4" borderId="11" xfId="0" applyFont="1" applyFill="1" applyBorder="1" applyAlignment="1" applyProtection="1">
      <alignment horizontal="center" vertical="center"/>
      <protection hidden="1"/>
    </xf>
    <xf numFmtId="0" fontId="25" fillId="4" borderId="11" xfId="0" applyFont="1" applyFill="1" applyBorder="1" applyAlignment="1" applyProtection="1">
      <alignment horizontal="center" vertical="center"/>
      <protection hidden="1"/>
    </xf>
    <xf numFmtId="0" fontId="16" fillId="8" borderId="8" xfId="0" applyFont="1" applyFill="1" applyBorder="1" applyAlignment="1" applyProtection="1">
      <alignment horizontal="center" vertical="center"/>
    </xf>
    <xf numFmtId="0" fontId="26" fillId="4" borderId="15" xfId="0" applyFont="1" applyFill="1" applyBorder="1" applyAlignment="1" applyProtection="1">
      <alignment horizontal="center" vertical="center"/>
      <protection hidden="1"/>
    </xf>
    <xf numFmtId="0" fontId="27" fillId="2" borderId="9" xfId="0" applyNumberFormat="1" applyFont="1" applyFill="1" applyBorder="1" applyAlignment="1" applyProtection="1">
      <alignment horizontal="center" vertical="center"/>
      <protection locked="0"/>
    </xf>
    <xf numFmtId="0" fontId="25" fillId="4" borderId="5" xfId="0" applyFont="1" applyFill="1" applyBorder="1" applyAlignment="1" applyProtection="1">
      <alignment horizontal="center" vertical="center"/>
      <protection hidden="1"/>
    </xf>
    <xf numFmtId="0" fontId="28" fillId="2" borderId="8" xfId="0" applyNumberFormat="1" applyFont="1" applyFill="1" applyBorder="1" applyAlignment="1" applyProtection="1">
      <alignment horizontal="center" vertical="center"/>
      <protection locked="0"/>
    </xf>
    <xf numFmtId="1" fontId="20" fillId="2" borderId="11" xfId="0" applyNumberFormat="1" applyFont="1" applyFill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 applyProtection="1">
      <alignment horizontal="center" vertical="center"/>
      <protection locked="0"/>
    </xf>
    <xf numFmtId="0" fontId="20" fillId="5" borderId="5" xfId="0" applyFont="1" applyFill="1" applyBorder="1" applyAlignment="1" applyProtection="1">
      <alignment horizontal="center" vertical="center"/>
      <protection locked="0"/>
    </xf>
    <xf numFmtId="0" fontId="20" fillId="5" borderId="9" xfId="0" applyFont="1" applyFill="1" applyBorder="1" applyAlignment="1" applyProtection="1">
      <alignment horizontal="center" vertical="center"/>
      <protection locked="0"/>
    </xf>
    <xf numFmtId="0" fontId="20" fillId="5" borderId="11" xfId="0" applyFont="1" applyFill="1" applyBorder="1" applyAlignment="1" applyProtection="1">
      <alignment horizontal="center" vertical="center"/>
      <protection locked="0"/>
    </xf>
    <xf numFmtId="1" fontId="20" fillId="4" borderId="0" xfId="0" applyNumberFormat="1" applyFont="1" applyFill="1" applyBorder="1" applyAlignment="1" applyProtection="1">
      <alignment horizontal="center" vertical="center" wrapText="1"/>
      <protection hidden="1"/>
    </xf>
    <xf numFmtId="1" fontId="20" fillId="9" borderId="5" xfId="0" applyNumberFormat="1" applyFont="1" applyFill="1" applyBorder="1" applyAlignment="1" applyProtection="1">
      <alignment horizontal="center" vertical="center"/>
      <protection hidden="1"/>
    </xf>
    <xf numFmtId="0" fontId="16" fillId="8" borderId="8" xfId="0" applyFont="1" applyFill="1" applyBorder="1" applyAlignment="1" applyProtection="1">
      <alignment horizontal="center" vertical="center"/>
    </xf>
    <xf numFmtId="0" fontId="20" fillId="2" borderId="6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8" xfId="0" applyNumberFormat="1" applyFont="1" applyFill="1" applyBorder="1" applyAlignment="1" applyProtection="1">
      <alignment horizontal="left" vertical="center" shrinkToFit="1"/>
      <protection hidden="1"/>
    </xf>
    <xf numFmtId="1" fontId="20" fillId="2" borderId="6" xfId="0" applyNumberFormat="1" applyFont="1" applyFill="1" applyBorder="1" applyAlignment="1" applyProtection="1">
      <alignment horizontal="center" vertical="center"/>
      <protection locked="0"/>
    </xf>
    <xf numFmtId="1" fontId="20" fillId="2" borderId="8" xfId="0" applyNumberFormat="1" applyFont="1" applyFill="1" applyBorder="1" applyAlignment="1" applyProtection="1">
      <alignment horizontal="center" vertical="center"/>
      <protection locked="0"/>
    </xf>
    <xf numFmtId="1" fontId="20" fillId="2" borderId="12" xfId="0" applyNumberFormat="1" applyFont="1" applyFill="1" applyBorder="1" applyAlignment="1" applyProtection="1">
      <alignment horizontal="center" vertical="center"/>
      <protection locked="0"/>
    </xf>
    <xf numFmtId="0" fontId="20" fillId="2" borderId="5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11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15" xfId="0" applyNumberFormat="1" applyFont="1" applyFill="1" applyBorder="1" applyAlignment="1" applyProtection="1">
      <alignment horizontal="left" vertical="center" shrinkToFit="1"/>
      <protection hidden="1"/>
    </xf>
    <xf numFmtId="1" fontId="20" fillId="2" borderId="7" xfId="0" applyNumberFormat="1" applyFont="1" applyFill="1" applyBorder="1" applyAlignment="1" applyProtection="1">
      <alignment horizontal="center" vertical="center"/>
      <protection locked="0"/>
    </xf>
    <xf numFmtId="0" fontId="20" fillId="4" borderId="6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4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2" borderId="3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0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14" xfId="0" applyNumberFormat="1" applyFont="1" applyFill="1" applyBorder="1" applyAlignment="1" applyProtection="1">
      <alignment horizontal="left" vertical="center" shrinkToFit="1"/>
      <protection hidden="1"/>
    </xf>
    <xf numFmtId="1" fontId="20" fillId="2" borderId="2" xfId="0" applyNumberFormat="1" applyFont="1" applyFill="1" applyBorder="1" applyAlignment="1" applyProtection="1">
      <alignment horizontal="center" vertical="center"/>
      <protection locked="0"/>
    </xf>
    <xf numFmtId="0" fontId="20" fillId="2" borderId="1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9" xfId="0" applyNumberFormat="1" applyFont="1" applyFill="1" applyBorder="1" applyAlignment="1" applyProtection="1">
      <alignment horizontal="left" vertical="center" shrinkToFit="1"/>
      <protection hidden="1"/>
    </xf>
    <xf numFmtId="0" fontId="20" fillId="2" borderId="13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8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2" borderId="12" xfId="0" applyNumberFormat="1" applyFont="1" applyFill="1" applyBorder="1" applyAlignment="1" applyProtection="1">
      <alignment horizontal="left" vertical="center" shrinkToFit="1"/>
      <protection hidden="1"/>
    </xf>
    <xf numFmtId="0" fontId="20" fillId="5" borderId="6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1" fontId="38" fillId="5" borderId="10" xfId="0" applyNumberFormat="1" applyFont="1" applyFill="1" applyBorder="1" applyAlignment="1" applyProtection="1">
      <alignment horizontal="center" vertical="center" wrapText="1"/>
      <protection hidden="1"/>
    </xf>
    <xf numFmtId="1" fontId="20" fillId="4" borderId="6" xfId="0" applyNumberFormat="1" applyFont="1" applyFill="1" applyBorder="1" applyAlignment="1" applyProtection="1">
      <alignment horizontal="center" vertical="center"/>
      <protection locked="0"/>
    </xf>
    <xf numFmtId="1" fontId="20" fillId="4" borderId="12" xfId="0" applyNumberFormat="1" applyFont="1" applyFill="1" applyBorder="1" applyAlignment="1" applyProtection="1">
      <alignment horizontal="center" vertical="center"/>
      <protection locked="0"/>
    </xf>
    <xf numFmtId="1" fontId="20" fillId="5" borderId="10" xfId="0" applyNumberFormat="1" applyFont="1" applyFill="1" applyBorder="1" applyAlignment="1" applyProtection="1">
      <alignment horizontal="center" vertical="center" wrapText="1"/>
      <protection hidden="1"/>
    </xf>
    <xf numFmtId="1" fontId="38" fillId="5" borderId="6" xfId="0" applyNumberFormat="1" applyFont="1" applyFill="1" applyBorder="1" applyAlignment="1" applyProtection="1">
      <alignment horizontal="center" vertical="center" wrapText="1"/>
      <protection hidden="1"/>
    </xf>
    <xf numFmtId="1" fontId="38" fillId="5" borderId="12" xfId="0" applyNumberFormat="1" applyFont="1" applyFill="1" applyBorder="1" applyAlignment="1" applyProtection="1">
      <alignment horizontal="center" vertical="center" wrapText="1"/>
      <protection hidden="1"/>
    </xf>
    <xf numFmtId="1" fontId="20" fillId="7" borderId="6" xfId="0" applyNumberFormat="1" applyFont="1" applyFill="1" applyBorder="1" applyAlignment="1" applyProtection="1">
      <alignment horizontal="center" vertical="center"/>
    </xf>
    <xf numFmtId="1" fontId="20" fillId="7" borderId="12" xfId="0" applyNumberFormat="1" applyFont="1" applyFill="1" applyBorder="1" applyAlignment="1" applyProtection="1">
      <alignment horizontal="center" vertical="center"/>
    </xf>
    <xf numFmtId="1" fontId="38" fillId="5" borderId="6" xfId="0" applyNumberFormat="1" applyFont="1" applyFill="1" applyBorder="1" applyAlignment="1" applyProtection="1">
      <alignment horizontal="left" vertical="center" wrapText="1"/>
      <protection hidden="1"/>
    </xf>
    <xf numFmtId="1" fontId="38" fillId="5" borderId="12" xfId="0" applyNumberFormat="1" applyFont="1" applyFill="1" applyBorder="1" applyAlignment="1" applyProtection="1">
      <alignment horizontal="left" vertical="center" wrapText="1"/>
      <protection hidden="1"/>
    </xf>
    <xf numFmtId="1" fontId="20" fillId="4" borderId="5" xfId="0" applyNumberFormat="1" applyFont="1" applyFill="1" applyBorder="1" applyAlignment="1" applyProtection="1">
      <alignment horizontal="center" vertical="center"/>
      <protection locked="0"/>
    </xf>
    <xf numFmtId="1" fontId="20" fillId="4" borderId="15" xfId="0" applyNumberFormat="1" applyFont="1" applyFill="1" applyBorder="1" applyAlignment="1" applyProtection="1">
      <alignment horizontal="center" vertical="center"/>
      <protection locked="0"/>
    </xf>
    <xf numFmtId="0" fontId="20" fillId="4" borderId="1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9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13" xfId="0" applyNumberFormat="1" applyFont="1" applyFill="1" applyBorder="1" applyAlignment="1" applyProtection="1">
      <alignment horizontal="left" vertical="center" shrinkToFit="1"/>
      <protection hidden="1"/>
    </xf>
    <xf numFmtId="1" fontId="20" fillId="2" borderId="5" xfId="0" applyNumberFormat="1" applyFont="1" applyFill="1" applyBorder="1" applyAlignment="1" applyProtection="1">
      <alignment horizontal="center" vertical="center"/>
      <protection locked="0"/>
    </xf>
    <xf numFmtId="1" fontId="20" fillId="2" borderId="15" xfId="0" applyNumberFormat="1" applyFont="1" applyFill="1" applyBorder="1" applyAlignment="1" applyProtection="1">
      <alignment horizontal="center" vertical="center"/>
      <protection locked="0"/>
    </xf>
    <xf numFmtId="14" fontId="20" fillId="2" borderId="6" xfId="0" applyNumberFormat="1" applyFont="1" applyFill="1" applyBorder="1" applyAlignment="1" applyProtection="1">
      <alignment horizontal="center" vertical="center"/>
      <protection locked="0"/>
    </xf>
    <xf numFmtId="14" fontId="20" fillId="2" borderId="8" xfId="0" applyNumberFormat="1" applyFont="1" applyFill="1" applyBorder="1" applyAlignment="1" applyProtection="1">
      <alignment horizontal="center" vertical="center"/>
      <protection locked="0"/>
    </xf>
    <xf numFmtId="14" fontId="20" fillId="2" borderId="12" xfId="0" applyNumberFormat="1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hidden="1"/>
    </xf>
    <xf numFmtId="0" fontId="20" fillId="2" borderId="8" xfId="0" applyFont="1" applyFill="1" applyBorder="1" applyAlignment="1" applyProtection="1">
      <alignment horizontal="center" vertical="center"/>
      <protection hidden="1"/>
    </xf>
    <xf numFmtId="0" fontId="20" fillId="2" borderId="12" xfId="0" applyFont="1" applyFill="1" applyBorder="1" applyAlignment="1" applyProtection="1">
      <alignment horizontal="center" vertical="center"/>
      <protection hidden="1"/>
    </xf>
    <xf numFmtId="49" fontId="45" fillId="2" borderId="5" xfId="0" applyNumberFormat="1" applyFont="1" applyFill="1" applyBorder="1" applyAlignment="1" applyProtection="1">
      <alignment horizontal="center" vertical="center"/>
      <protection hidden="1"/>
    </xf>
    <xf numFmtId="49" fontId="45" fillId="2" borderId="11" xfId="0" applyNumberFormat="1" applyFont="1" applyFill="1" applyBorder="1" applyAlignment="1" applyProtection="1">
      <alignment horizontal="center" vertical="center"/>
      <protection hidden="1"/>
    </xf>
    <xf numFmtId="49" fontId="45" fillId="2" borderId="15" xfId="0" applyNumberFormat="1" applyFont="1" applyFill="1" applyBorder="1" applyAlignment="1" applyProtection="1">
      <alignment horizontal="center" vertical="center"/>
      <protection hidden="1"/>
    </xf>
    <xf numFmtId="0" fontId="45" fillId="2" borderId="3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5" fillId="2" borderId="9" xfId="0" applyFont="1" applyFill="1" applyBorder="1" applyAlignment="1">
      <alignment horizontal="center" vertical="center"/>
    </xf>
    <xf numFmtId="0" fontId="45" fillId="2" borderId="13" xfId="0" applyFont="1" applyFill="1" applyBorder="1" applyAlignment="1">
      <alignment horizontal="center" vertical="center"/>
    </xf>
    <xf numFmtId="1" fontId="20" fillId="5" borderId="6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8" xfId="0" applyNumberFormat="1" applyFont="1" applyFill="1" applyBorder="1" applyAlignment="1" applyProtection="1">
      <alignment horizontal="center" vertical="center" wrapText="1"/>
      <protection hidden="1"/>
    </xf>
    <xf numFmtId="14" fontId="20" fillId="2" borderId="9" xfId="0" applyNumberFormat="1" applyFont="1" applyFill="1" applyBorder="1" applyAlignment="1" applyProtection="1">
      <alignment horizontal="center" vertical="center"/>
      <protection locked="0"/>
    </xf>
    <xf numFmtId="14" fontId="20" fillId="2" borderId="13" xfId="0" applyNumberFormat="1" applyFont="1" applyFill="1" applyBorder="1" applyAlignment="1" applyProtection="1">
      <alignment horizontal="center" vertical="center"/>
      <protection locked="0"/>
    </xf>
    <xf numFmtId="14" fontId="20" fillId="2" borderId="5" xfId="0" applyNumberFormat="1" applyFont="1" applyFill="1" applyBorder="1" applyAlignment="1" applyProtection="1">
      <alignment horizontal="center" vertical="center"/>
      <protection locked="0"/>
    </xf>
    <xf numFmtId="14" fontId="20" fillId="2" borderId="11" xfId="0" applyNumberFormat="1" applyFont="1" applyFill="1" applyBorder="1" applyAlignment="1" applyProtection="1">
      <alignment horizontal="center" vertical="center"/>
      <protection locked="0"/>
    </xf>
    <xf numFmtId="14" fontId="20" fillId="2" borderId="15" xfId="0" applyNumberFormat="1" applyFont="1" applyFill="1" applyBorder="1" applyAlignment="1" applyProtection="1">
      <alignment horizontal="center" vertical="center"/>
      <protection locked="0"/>
    </xf>
    <xf numFmtId="1" fontId="20" fillId="5" borderId="12" xfId="0" applyNumberFormat="1" applyFont="1" applyFill="1" applyBorder="1" applyAlignment="1" applyProtection="1">
      <alignment horizontal="center" vertical="center" wrapText="1"/>
      <protection hidden="1"/>
    </xf>
    <xf numFmtId="0" fontId="20" fillId="4" borderId="6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8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1" xfId="0" applyFont="1" applyFill="1" applyBorder="1" applyAlignment="1">
      <alignment horizontal="center" vertical="center"/>
    </xf>
    <xf numFmtId="0" fontId="36" fillId="2" borderId="9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167" fontId="20" fillId="2" borderId="6" xfId="0" applyNumberFormat="1" applyFont="1" applyFill="1" applyBorder="1" applyAlignment="1" applyProtection="1">
      <alignment horizontal="left" vertical="center"/>
      <protection hidden="1"/>
    </xf>
    <xf numFmtId="167" fontId="20" fillId="2" borderId="8" xfId="0" applyNumberFormat="1" applyFont="1" applyFill="1" applyBorder="1" applyAlignment="1" applyProtection="1">
      <alignment horizontal="left" vertical="center"/>
      <protection hidden="1"/>
    </xf>
    <xf numFmtId="167" fontId="20" fillId="2" borderId="12" xfId="0" applyNumberFormat="1" applyFont="1" applyFill="1" applyBorder="1" applyAlignment="1" applyProtection="1">
      <alignment horizontal="left" vertical="center"/>
      <protection hidden="1"/>
    </xf>
    <xf numFmtId="0" fontId="20" fillId="0" borderId="0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" fontId="20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0" fillId="2" borderId="8" xfId="0" applyNumberFormat="1" applyFont="1" applyFill="1" applyBorder="1" applyAlignment="1" applyProtection="1">
      <alignment horizontal="center" vertical="center" wrapText="1"/>
      <protection hidden="1"/>
    </xf>
    <xf numFmtId="1" fontId="20" fillId="2" borderId="12" xfId="0" applyNumberFormat="1" applyFont="1" applyFill="1" applyBorder="1" applyAlignment="1" applyProtection="1">
      <alignment horizontal="center" vertical="center" wrapText="1"/>
      <protection hidden="1"/>
    </xf>
    <xf numFmtId="0" fontId="20" fillId="2" borderId="6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2" borderId="12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1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9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3" xfId="0" applyNumberFormat="1" applyFont="1" applyFill="1" applyBorder="1" applyAlignment="1" applyProtection="1">
      <alignment horizontal="center" vertical="center" shrinkToFit="1"/>
      <protection locked="0" hidden="1"/>
    </xf>
    <xf numFmtId="0" fontId="38" fillId="5" borderId="1" xfId="0" applyFont="1" applyFill="1" applyBorder="1" applyAlignment="1" applyProtection="1">
      <alignment horizontal="center" vertical="center"/>
      <protection locked="0"/>
    </xf>
    <xf numFmtId="0" fontId="38" fillId="5" borderId="13" xfId="0" applyFont="1" applyFill="1" applyBorder="1" applyAlignment="1" applyProtection="1">
      <alignment horizontal="center" vertical="center"/>
      <protection locked="0"/>
    </xf>
    <xf numFmtId="0" fontId="38" fillId="5" borderId="9" xfId="0" applyFont="1" applyFill="1" applyBorder="1" applyAlignment="1" applyProtection="1">
      <alignment horizontal="center" vertical="center"/>
      <protection locked="0"/>
    </xf>
    <xf numFmtId="0" fontId="38" fillId="5" borderId="11" xfId="0" applyFont="1" applyFill="1" applyBorder="1" applyAlignment="1" applyProtection="1">
      <alignment horizontal="center" vertical="center"/>
      <protection locked="0"/>
    </xf>
    <xf numFmtId="0" fontId="38" fillId="5" borderId="15" xfId="0" applyFont="1" applyFill="1" applyBorder="1" applyAlignment="1" applyProtection="1">
      <alignment horizontal="center" vertical="center"/>
      <protection locked="0"/>
    </xf>
    <xf numFmtId="0" fontId="20" fillId="5" borderId="6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8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12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11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1" fontId="20" fillId="5" borderId="4" xfId="0" applyNumberFormat="1" applyFont="1" applyFill="1" applyBorder="1" applyAlignment="1" applyProtection="1">
      <alignment horizontal="center" vertical="center"/>
    </xf>
    <xf numFmtId="1" fontId="20" fillId="5" borderId="2" xfId="0" applyNumberFormat="1" applyFont="1" applyFill="1" applyBorder="1" applyAlignment="1" applyProtection="1">
      <alignment horizontal="center" vertical="center"/>
    </xf>
    <xf numFmtId="1" fontId="32" fillId="7" borderId="1" xfId="0" applyNumberFormat="1" applyFont="1" applyFill="1" applyBorder="1" applyAlignment="1" applyProtection="1">
      <alignment horizontal="center" vertical="center"/>
    </xf>
    <xf numFmtId="1" fontId="32" fillId="7" borderId="13" xfId="0" applyNumberFormat="1" applyFont="1" applyFill="1" applyBorder="1" applyAlignment="1" applyProtection="1">
      <alignment horizontal="center" vertical="center"/>
    </xf>
    <xf numFmtId="1" fontId="20" fillId="5" borderId="2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20" fillId="4" borderId="12" xfId="0" applyNumberFormat="1" applyFont="1" applyFill="1" applyBorder="1" applyAlignment="1" applyProtection="1">
      <alignment horizontal="center" vertical="center" shrinkToFit="1"/>
      <protection locked="0" hidden="1"/>
    </xf>
    <xf numFmtId="1" fontId="20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9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13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11" xfId="0" applyNumberFormat="1" applyFont="1" applyFill="1" applyBorder="1" applyAlignment="1" applyProtection="1">
      <alignment horizontal="center" vertical="center" wrapText="1"/>
      <protection hidden="1"/>
    </xf>
    <xf numFmtId="1" fontId="20" fillId="5" borderId="15" xfId="0" applyNumberFormat="1" applyFont="1" applyFill="1" applyBorder="1" applyAlignment="1" applyProtection="1">
      <alignment horizontal="center" vertical="center" wrapText="1"/>
      <protection hidden="1"/>
    </xf>
    <xf numFmtId="0" fontId="20" fillId="5" borderId="2" xfId="0" applyFont="1" applyFill="1" applyBorder="1" applyAlignment="1" applyProtection="1">
      <alignment horizontal="center" vertical="center" wrapText="1"/>
      <protection hidden="1"/>
    </xf>
    <xf numFmtId="0" fontId="20" fillId="5" borderId="7" xfId="0" applyFont="1" applyFill="1" applyBorder="1" applyAlignment="1" applyProtection="1">
      <alignment horizontal="center" vertical="center" wrapText="1"/>
      <protection hidden="1"/>
    </xf>
    <xf numFmtId="0" fontId="20" fillId="5" borderId="6" xfId="0" applyFont="1" applyFill="1" applyBorder="1" applyAlignment="1" applyProtection="1">
      <alignment horizontal="center" vertical="center"/>
      <protection locked="0"/>
    </xf>
    <xf numFmtId="0" fontId="20" fillId="5" borderId="8" xfId="0" applyFont="1" applyFill="1" applyBorder="1" applyAlignment="1" applyProtection="1">
      <alignment horizontal="center" vertical="center"/>
      <protection locked="0"/>
    </xf>
    <xf numFmtId="0" fontId="20" fillId="5" borderId="12" xfId="0" applyFont="1" applyFill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 applyProtection="1">
      <alignment horizontal="center" vertical="center" wrapText="1"/>
      <protection hidden="1"/>
    </xf>
    <xf numFmtId="0" fontId="23" fillId="5" borderId="9" xfId="0" applyFont="1" applyFill="1" applyBorder="1" applyAlignment="1" applyProtection="1">
      <alignment horizontal="center" vertical="center" wrapText="1"/>
      <protection hidden="1"/>
    </xf>
    <xf numFmtId="0" fontId="23" fillId="5" borderId="5" xfId="0" applyFont="1" applyFill="1" applyBorder="1" applyAlignment="1" applyProtection="1">
      <alignment horizontal="center" vertical="center" wrapText="1"/>
      <protection hidden="1"/>
    </xf>
    <xf numFmtId="0" fontId="23" fillId="5" borderId="11" xfId="0" applyFont="1" applyFill="1" applyBorder="1" applyAlignment="1" applyProtection="1">
      <alignment horizontal="center" vertical="center" wrapText="1"/>
      <protection hidden="1"/>
    </xf>
    <xf numFmtId="1" fontId="23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23" fillId="5" borderId="11" xfId="0" applyNumberFormat="1" applyFont="1" applyFill="1" applyBorder="1" applyAlignment="1" applyProtection="1">
      <alignment horizontal="center" vertical="center" wrapText="1"/>
      <protection hidden="1"/>
    </xf>
    <xf numFmtId="1" fontId="23" fillId="5" borderId="15" xfId="0" applyNumberFormat="1" applyFont="1" applyFill="1" applyBorder="1" applyAlignment="1" applyProtection="1">
      <alignment horizontal="center" vertical="center" wrapText="1"/>
      <protection hidden="1"/>
    </xf>
    <xf numFmtId="0" fontId="38" fillId="5" borderId="5" xfId="0" applyFont="1" applyFill="1" applyBorder="1" applyAlignment="1" applyProtection="1">
      <alignment horizontal="center" vertical="center"/>
      <protection locked="0"/>
    </xf>
    <xf numFmtId="0" fontId="38" fillId="5" borderId="5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 applyProtection="1">
      <alignment horizontal="left" vertical="center" shrinkToFit="1"/>
      <protection hidden="1"/>
    </xf>
    <xf numFmtId="0" fontId="0" fillId="0" borderId="8" xfId="0" applyBorder="1"/>
    <xf numFmtId="0" fontId="0" fillId="0" borderId="12" xfId="0" applyBorder="1"/>
    <xf numFmtId="0" fontId="23" fillId="5" borderId="6" xfId="0" applyFont="1" applyFill="1" applyBorder="1" applyAlignment="1" applyProtection="1">
      <alignment horizontal="center" vertical="center" wrapText="1"/>
      <protection hidden="1"/>
    </xf>
    <xf numFmtId="0" fontId="23" fillId="5" borderId="8" xfId="0" applyFont="1" applyFill="1" applyBorder="1" applyAlignment="1" applyProtection="1">
      <alignment horizontal="center" vertical="center" wrapText="1"/>
      <protection hidden="1"/>
    </xf>
    <xf numFmtId="0" fontId="20" fillId="4" borderId="6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8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12" xfId="0" applyNumberFormat="1" applyFont="1" applyFill="1" applyBorder="1" applyAlignment="1" applyProtection="1">
      <alignment horizontal="left" vertical="center" shrinkToFit="1"/>
      <protection hidden="1"/>
    </xf>
    <xf numFmtId="4" fontId="23" fillId="2" borderId="6" xfId="0" applyNumberFormat="1" applyFont="1" applyFill="1" applyBorder="1" applyAlignment="1" applyProtection="1">
      <alignment horizontal="center" vertical="center" shrinkToFit="1"/>
      <protection hidden="1"/>
    </xf>
    <xf numFmtId="4" fontId="23" fillId="2" borderId="8" xfId="0" applyNumberFormat="1" applyFont="1" applyFill="1" applyBorder="1" applyAlignment="1" applyProtection="1">
      <alignment horizontal="center" vertical="center" shrinkToFit="1"/>
      <protection hidden="1"/>
    </xf>
    <xf numFmtId="4" fontId="23" fillId="2" borderId="12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5" xfId="0" applyFont="1" applyFill="1" applyBorder="1" applyAlignment="1" applyProtection="1">
      <alignment horizontal="left" vertical="center"/>
      <protection hidden="1"/>
    </xf>
    <xf numFmtId="0" fontId="20" fillId="5" borderId="11" xfId="0" applyFont="1" applyFill="1" applyBorder="1" applyAlignment="1" applyProtection="1">
      <alignment horizontal="left" vertical="center"/>
      <protection hidden="1"/>
    </xf>
    <xf numFmtId="0" fontId="20" fillId="5" borderId="15" xfId="0" applyFont="1" applyFill="1" applyBorder="1" applyAlignment="1" applyProtection="1">
      <alignment horizontal="left" vertical="center"/>
      <protection hidden="1"/>
    </xf>
    <xf numFmtId="0" fontId="20" fillId="4" borderId="9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13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0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14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11" xfId="0" applyNumberFormat="1" applyFont="1" applyFill="1" applyBorder="1" applyAlignment="1" applyProtection="1">
      <alignment horizontal="center" vertical="center" shrinkToFit="1"/>
      <protection hidden="1"/>
    </xf>
    <xf numFmtId="0" fontId="20" fillId="4" borderId="15" xfId="0" applyNumberFormat="1" applyFont="1" applyFill="1" applyBorder="1" applyAlignment="1" applyProtection="1">
      <alignment horizontal="center" vertical="center" shrinkToFit="1"/>
      <protection hidden="1"/>
    </xf>
    <xf numFmtId="4" fontId="30" fillId="2" borderId="6" xfId="0" applyNumberFormat="1" applyFont="1" applyFill="1" applyBorder="1" applyAlignment="1" applyProtection="1">
      <alignment horizontal="center" vertical="center" shrinkToFit="1"/>
      <protection hidden="1"/>
    </xf>
    <xf numFmtId="4" fontId="30" fillId="2" borderId="8" xfId="0" applyNumberFormat="1" applyFont="1" applyFill="1" applyBorder="1" applyAlignment="1" applyProtection="1">
      <alignment horizontal="center" vertical="center" shrinkToFit="1"/>
      <protection hidden="1"/>
    </xf>
    <xf numFmtId="4" fontId="30" fillId="2" borderId="12" xfId="0" applyNumberFormat="1" applyFont="1" applyFill="1" applyBorder="1" applyAlignment="1" applyProtection="1">
      <alignment horizontal="center" vertical="center" shrinkToFit="1"/>
      <protection hidden="1"/>
    </xf>
    <xf numFmtId="4" fontId="23" fillId="2" borderId="5" xfId="0" applyNumberFormat="1" applyFont="1" applyFill="1" applyBorder="1" applyAlignment="1" applyProtection="1">
      <alignment horizontal="center" vertical="center" shrinkToFit="1"/>
      <protection hidden="1"/>
    </xf>
    <xf numFmtId="4" fontId="23" fillId="2" borderId="11" xfId="0" applyNumberFormat="1" applyFont="1" applyFill="1" applyBorder="1" applyAlignment="1" applyProtection="1">
      <alignment horizontal="center" vertical="center" shrinkToFit="1"/>
      <protection hidden="1"/>
    </xf>
    <xf numFmtId="4" fontId="23" fillId="2" borderId="15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6" xfId="0" applyFont="1" applyFill="1" applyBorder="1" applyAlignment="1" applyProtection="1">
      <alignment horizontal="left" vertical="center"/>
      <protection hidden="1"/>
    </xf>
    <xf numFmtId="0" fontId="20" fillId="5" borderId="8" xfId="0" applyFont="1" applyFill="1" applyBorder="1" applyAlignment="1" applyProtection="1">
      <alignment horizontal="left" vertical="center"/>
      <protection hidden="1"/>
    </xf>
    <xf numFmtId="0" fontId="20" fillId="5" borderId="12" xfId="0" applyFont="1" applyFill="1" applyBorder="1" applyAlignment="1" applyProtection="1">
      <alignment horizontal="left" vertical="center"/>
      <protection hidden="1"/>
    </xf>
    <xf numFmtId="0" fontId="42" fillId="5" borderId="5" xfId="0" applyFont="1" applyFill="1" applyBorder="1" applyAlignment="1">
      <alignment horizontal="center" vertical="center"/>
    </xf>
    <xf numFmtId="0" fontId="42" fillId="5" borderId="11" xfId="0" applyFont="1" applyFill="1" applyBorder="1" applyAlignment="1">
      <alignment horizontal="center" vertical="center"/>
    </xf>
    <xf numFmtId="0" fontId="42" fillId="5" borderId="15" xfId="0" applyFont="1" applyFill="1" applyBorder="1" applyAlignment="1">
      <alignment horizontal="center" vertical="center"/>
    </xf>
    <xf numFmtId="0" fontId="20" fillId="5" borderId="1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9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5" xfId="0" applyNumberFormat="1" applyFont="1" applyFill="1" applyBorder="1" applyAlignment="1" applyProtection="1">
      <alignment horizontal="center" vertical="center" shrinkToFit="1"/>
      <protection hidden="1"/>
    </xf>
    <xf numFmtId="0" fontId="20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38" fillId="5" borderId="1" xfId="0" applyFont="1" applyFill="1" applyBorder="1" applyAlignment="1">
      <alignment horizontal="center" vertical="center"/>
    </xf>
    <xf numFmtId="0" fontId="38" fillId="5" borderId="13" xfId="0" applyFont="1" applyFill="1" applyBorder="1" applyAlignment="1">
      <alignment horizontal="center" vertical="center"/>
    </xf>
    <xf numFmtId="0" fontId="23" fillId="5" borderId="1" xfId="0" applyFont="1" applyFill="1" applyBorder="1" applyAlignment="1" applyProtection="1">
      <alignment horizontal="center" vertical="center"/>
      <protection locked="0"/>
    </xf>
    <xf numFmtId="0" fontId="23" fillId="5" borderId="9" xfId="0" applyFont="1" applyFill="1" applyBorder="1" applyAlignment="1" applyProtection="1">
      <alignment horizontal="center" vertical="center"/>
      <protection locked="0"/>
    </xf>
    <xf numFmtId="0" fontId="23" fillId="5" borderId="3" xfId="0" applyFont="1" applyFill="1" applyBorder="1" applyAlignment="1" applyProtection="1">
      <alignment horizontal="center" vertical="center"/>
      <protection locked="0"/>
    </xf>
    <xf numFmtId="0" fontId="23" fillId="5" borderId="0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4" fontId="42" fillId="4" borderId="1" xfId="0" applyNumberFormat="1" applyFont="1" applyFill="1" applyBorder="1" applyAlignment="1">
      <alignment horizontal="center" vertical="center"/>
    </xf>
    <xf numFmtId="4" fontId="42" fillId="4" borderId="9" xfId="0" applyNumberFormat="1" applyFont="1" applyFill="1" applyBorder="1" applyAlignment="1">
      <alignment horizontal="center" vertical="center"/>
    </xf>
    <xf numFmtId="4" fontId="42" fillId="4" borderId="13" xfId="0" applyNumberFormat="1" applyFont="1" applyFill="1" applyBorder="1" applyAlignment="1">
      <alignment horizontal="center" vertical="center"/>
    </xf>
    <xf numFmtId="4" fontId="42" fillId="4" borderId="5" xfId="0" applyNumberFormat="1" applyFont="1" applyFill="1" applyBorder="1" applyAlignment="1">
      <alignment horizontal="center" vertical="center"/>
    </xf>
    <xf numFmtId="4" fontId="42" fillId="4" borderId="11" xfId="0" applyNumberFormat="1" applyFont="1" applyFill="1" applyBorder="1" applyAlignment="1">
      <alignment horizontal="center" vertical="center"/>
    </xf>
    <xf numFmtId="4" fontId="42" fillId="4" borderId="15" xfId="0" applyNumberFormat="1" applyFont="1" applyFill="1" applyBorder="1" applyAlignment="1">
      <alignment horizontal="center" vertical="center"/>
    </xf>
    <xf numFmtId="1" fontId="38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38" fillId="5" borderId="13" xfId="0" applyNumberFormat="1" applyFont="1" applyFill="1" applyBorder="1" applyAlignment="1" applyProtection="1">
      <alignment horizontal="center" vertical="center" wrapText="1"/>
      <protection hidden="1"/>
    </xf>
    <xf numFmtId="0" fontId="23" fillId="5" borderId="12" xfId="0" applyFont="1" applyFill="1" applyBorder="1" applyAlignment="1" applyProtection="1">
      <alignment horizontal="center" vertical="center" wrapText="1"/>
      <protection hidden="1"/>
    </xf>
    <xf numFmtId="0" fontId="23" fillId="7" borderId="6" xfId="0" applyFont="1" applyFill="1" applyBorder="1" applyAlignment="1" applyProtection="1">
      <alignment horizontal="center" vertical="center" wrapText="1"/>
      <protection hidden="1"/>
    </xf>
    <xf numFmtId="0" fontId="23" fillId="7" borderId="8" xfId="0" applyFont="1" applyFill="1" applyBorder="1" applyAlignment="1" applyProtection="1">
      <alignment horizontal="center" vertical="center" wrapText="1"/>
      <protection hidden="1"/>
    </xf>
    <xf numFmtId="0" fontId="18" fillId="2" borderId="8" xfId="1" applyFont="1" applyFill="1" applyBorder="1" applyAlignment="1" applyProtection="1">
      <alignment horizontal="center" vertical="center"/>
      <protection locked="0"/>
    </xf>
    <xf numFmtId="0" fontId="34" fillId="2" borderId="8" xfId="0" applyNumberFormat="1" applyFont="1" applyFill="1" applyBorder="1" applyAlignment="1" applyProtection="1">
      <alignment horizontal="center" vertical="center"/>
      <protection locked="0"/>
    </xf>
    <xf numFmtId="2" fontId="34" fillId="2" borderId="8" xfId="0" applyNumberFormat="1" applyFont="1" applyFill="1" applyBorder="1" applyAlignment="1" applyProtection="1">
      <alignment horizontal="center" vertical="center"/>
      <protection locked="0"/>
    </xf>
    <xf numFmtId="2" fontId="34" fillId="2" borderId="9" xfId="0" applyNumberFormat="1" applyFont="1" applyFill="1" applyBorder="1" applyAlignment="1" applyProtection="1">
      <alignment horizontal="center" vertical="center"/>
      <protection locked="0"/>
    </xf>
    <xf numFmtId="2" fontId="34" fillId="2" borderId="13" xfId="0" applyNumberFormat="1" applyFont="1" applyFill="1" applyBorder="1" applyAlignment="1" applyProtection="1">
      <alignment horizontal="center" vertical="center"/>
      <protection locked="0"/>
    </xf>
    <xf numFmtId="185" fontId="26" fillId="4" borderId="9" xfId="0" applyNumberFormat="1" applyFont="1" applyFill="1" applyBorder="1" applyAlignment="1" applyProtection="1">
      <alignment horizontal="center" vertical="center"/>
      <protection hidden="1"/>
    </xf>
    <xf numFmtId="185" fontId="26" fillId="4" borderId="13" xfId="0" applyNumberFormat="1" applyFont="1" applyFill="1" applyBorder="1" applyAlignment="1" applyProtection="1">
      <alignment horizontal="center" vertical="center"/>
      <protection hidden="1"/>
    </xf>
    <xf numFmtId="185" fontId="26" fillId="4" borderId="11" xfId="0" applyNumberFormat="1" applyFont="1" applyFill="1" applyBorder="1" applyAlignment="1" applyProtection="1">
      <alignment horizontal="center" vertical="center"/>
      <protection hidden="1"/>
    </xf>
    <xf numFmtId="185" fontId="26" fillId="4" borderId="15" xfId="0" applyNumberFormat="1" applyFont="1" applyFill="1" applyBorder="1" applyAlignment="1" applyProtection="1">
      <alignment horizontal="center" vertical="center"/>
      <protection hidden="1"/>
    </xf>
    <xf numFmtId="0" fontId="26" fillId="4" borderId="9" xfId="0" applyFont="1" applyFill="1" applyBorder="1" applyAlignment="1" applyProtection="1">
      <alignment horizontal="center" vertical="center"/>
      <protection hidden="1"/>
    </xf>
    <xf numFmtId="0" fontId="26" fillId="4" borderId="11" xfId="0" applyFont="1" applyFill="1" applyBorder="1" applyAlignment="1" applyProtection="1">
      <alignment horizontal="center" vertical="center"/>
      <protection hidden="1"/>
    </xf>
    <xf numFmtId="0" fontId="34" fillId="2" borderId="8" xfId="0" applyFont="1" applyFill="1" applyBorder="1" applyAlignment="1" applyProtection="1">
      <alignment horizontal="center" vertical="center"/>
      <protection locked="0"/>
    </xf>
    <xf numFmtId="0" fontId="34" fillId="2" borderId="12" xfId="0" applyFont="1" applyFill="1" applyBorder="1" applyAlignment="1" applyProtection="1">
      <alignment horizontal="center" vertical="center"/>
      <protection locked="0"/>
    </xf>
    <xf numFmtId="177" fontId="34" fillId="2" borderId="8" xfId="2" applyNumberFormat="1" applyFont="1" applyFill="1" applyBorder="1" applyAlignment="1" applyProtection="1">
      <alignment horizontal="left" vertical="center"/>
      <protection locked="0"/>
    </xf>
    <xf numFmtId="177" fontId="34" fillId="2" borderId="12" xfId="2" applyNumberFormat="1" applyFont="1" applyFill="1" applyBorder="1" applyAlignment="1" applyProtection="1">
      <alignment horizontal="left" vertical="center"/>
      <protection locked="0"/>
    </xf>
    <xf numFmtId="0" fontId="35" fillId="2" borderId="8" xfId="0" applyFont="1" applyFill="1" applyBorder="1" applyAlignment="1" applyProtection="1">
      <alignment horizontal="center" vertical="center"/>
    </xf>
    <xf numFmtId="0" fontId="25" fillId="4" borderId="9" xfId="0" applyFont="1" applyFill="1" applyBorder="1" applyAlignment="1" applyProtection="1">
      <alignment horizontal="center" vertical="center"/>
      <protection hidden="1"/>
    </xf>
    <xf numFmtId="0" fontId="25" fillId="4" borderId="11" xfId="0" applyFont="1" applyFill="1" applyBorder="1" applyAlignment="1" applyProtection="1">
      <alignment horizontal="center" vertical="center"/>
      <protection hidden="1"/>
    </xf>
    <xf numFmtId="0" fontId="40" fillId="4" borderId="9" xfId="0" applyFont="1" applyFill="1" applyBorder="1" applyAlignment="1" applyProtection="1">
      <alignment horizontal="center" vertical="center"/>
      <protection hidden="1"/>
    </xf>
    <xf numFmtId="0" fontId="41" fillId="4" borderId="9" xfId="0" applyFont="1" applyFill="1" applyBorder="1" applyAlignment="1" applyProtection="1">
      <alignment horizontal="center" vertical="center"/>
      <protection hidden="1"/>
    </xf>
    <xf numFmtId="0" fontId="41" fillId="4" borderId="11" xfId="0" applyFont="1" applyFill="1" applyBorder="1" applyAlignment="1" applyProtection="1">
      <alignment horizontal="center" vertical="center"/>
      <protection hidden="1"/>
    </xf>
    <xf numFmtId="0" fontId="20" fillId="2" borderId="8" xfId="0" applyNumberFormat="1" applyFont="1" applyFill="1" applyBorder="1" applyAlignment="1" applyProtection="1">
      <alignment horizontal="center" vertical="center"/>
    </xf>
    <xf numFmtId="49" fontId="34" fillId="2" borderId="8" xfId="0" applyNumberFormat="1" applyFont="1" applyFill="1" applyBorder="1" applyAlignment="1" applyProtection="1">
      <alignment horizontal="center" vertical="center"/>
      <protection locked="0"/>
    </xf>
    <xf numFmtId="0" fontId="26" fillId="5" borderId="1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39" fillId="4" borderId="5" xfId="0" applyNumberFormat="1" applyFont="1" applyFill="1" applyBorder="1" applyAlignment="1" applyProtection="1">
      <alignment horizontal="left" vertical="center" shrinkToFit="1"/>
      <protection hidden="1"/>
    </xf>
    <xf numFmtId="0" fontId="39" fillId="4" borderId="11" xfId="0" applyNumberFormat="1" applyFont="1" applyFill="1" applyBorder="1" applyAlignment="1" applyProtection="1">
      <alignment horizontal="left" vertical="center" shrinkToFit="1"/>
      <protection hidden="1"/>
    </xf>
    <xf numFmtId="0" fontId="39" fillId="4" borderId="15" xfId="0" applyNumberFormat="1" applyFont="1" applyFill="1" applyBorder="1" applyAlignment="1" applyProtection="1">
      <alignment horizontal="left" vertical="center" shrinkToFit="1"/>
      <protection hidden="1"/>
    </xf>
    <xf numFmtId="1" fontId="32" fillId="7" borderId="6" xfId="0" applyNumberFormat="1" applyFont="1" applyFill="1" applyBorder="1" applyAlignment="1" applyProtection="1">
      <alignment horizontal="center" vertical="center"/>
    </xf>
    <xf numFmtId="1" fontId="32" fillId="7" borderId="12" xfId="0" applyNumberFormat="1" applyFont="1" applyFill="1" applyBorder="1" applyAlignment="1" applyProtection="1">
      <alignment horizontal="center" vertical="center"/>
    </xf>
    <xf numFmtId="0" fontId="20" fillId="4" borderId="5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11" xfId="0" applyNumberFormat="1" applyFont="1" applyFill="1" applyBorder="1" applyAlignment="1" applyProtection="1">
      <alignment horizontal="left" vertical="center" shrinkToFit="1"/>
      <protection hidden="1"/>
    </xf>
    <xf numFmtId="0" fontId="20" fillId="4" borderId="15" xfId="0" applyNumberFormat="1" applyFont="1" applyFill="1" applyBorder="1" applyAlignment="1" applyProtection="1">
      <alignment horizontal="left" vertical="center" shrinkToFit="1"/>
      <protection hidden="1"/>
    </xf>
    <xf numFmtId="0" fontId="20" fillId="0" borderId="5" xfId="0" applyFont="1" applyBorder="1" applyAlignment="1">
      <alignment horizontal="center" vertical="center" wrapText="1"/>
    </xf>
    <xf numFmtId="1" fontId="38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38" fillId="5" borderId="15" xfId="0" applyNumberFormat="1" applyFont="1" applyFill="1" applyBorder="1" applyAlignment="1" applyProtection="1">
      <alignment horizontal="center" vertical="center" wrapText="1"/>
      <protection hidden="1"/>
    </xf>
    <xf numFmtId="0" fontId="20" fillId="5" borderId="1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1" fontId="20" fillId="5" borderId="7" xfId="0" applyNumberFormat="1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  <protection hidden="1"/>
    </xf>
    <xf numFmtId="0" fontId="20" fillId="5" borderId="9" xfId="0" applyFont="1" applyFill="1" applyBorder="1" applyAlignment="1" applyProtection="1">
      <alignment horizontal="center" vertical="center"/>
      <protection hidden="1"/>
    </xf>
    <xf numFmtId="0" fontId="20" fillId="5" borderId="13" xfId="0" applyFont="1" applyFill="1" applyBorder="1" applyAlignment="1" applyProtection="1">
      <alignment horizontal="center" vertical="center"/>
      <protection hidden="1"/>
    </xf>
    <xf numFmtId="0" fontId="20" fillId="5" borderId="5" xfId="0" applyFont="1" applyFill="1" applyBorder="1" applyAlignment="1" applyProtection="1">
      <alignment horizontal="center" vertical="center"/>
      <protection hidden="1"/>
    </xf>
    <xf numFmtId="0" fontId="20" fillId="5" borderId="11" xfId="0" applyFont="1" applyFill="1" applyBorder="1" applyAlignment="1" applyProtection="1">
      <alignment horizontal="center" vertical="center"/>
      <protection hidden="1"/>
    </xf>
    <xf numFmtId="0" fontId="20" fillId="5" borderId="15" xfId="0" applyFont="1" applyFill="1" applyBorder="1" applyAlignment="1" applyProtection="1">
      <alignment horizontal="center" vertical="center"/>
      <protection hidden="1"/>
    </xf>
    <xf numFmtId="0" fontId="20" fillId="4" borderId="3" xfId="0" applyFont="1" applyFill="1" applyBorder="1" applyAlignment="1" applyProtection="1">
      <alignment horizontal="center" vertical="center"/>
      <protection hidden="1"/>
    </xf>
    <xf numFmtId="0" fontId="20" fillId="4" borderId="0" xfId="0" applyFont="1" applyFill="1" applyBorder="1" applyAlignment="1" applyProtection="1">
      <alignment horizontal="center" vertical="center"/>
      <protection hidden="1"/>
    </xf>
    <xf numFmtId="0" fontId="20" fillId="4" borderId="14" xfId="0" applyFont="1" applyFill="1" applyBorder="1" applyAlignment="1" applyProtection="1">
      <alignment horizontal="center" vertical="center"/>
      <protection hidden="1"/>
    </xf>
    <xf numFmtId="0" fontId="35" fillId="2" borderId="8" xfId="0" applyNumberFormat="1" applyFont="1" applyFill="1" applyBorder="1" applyAlignment="1" applyProtection="1">
      <alignment horizontal="center" vertical="center"/>
      <protection locked="0"/>
    </xf>
    <xf numFmtId="0" fontId="35" fillId="2" borderId="12" xfId="0" applyNumberFormat="1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center"/>
      <protection hidden="1"/>
    </xf>
    <xf numFmtId="0" fontId="20" fillId="2" borderId="13" xfId="0" applyFont="1" applyFill="1" applyBorder="1" applyAlignment="1" applyProtection="1">
      <alignment horizontal="center"/>
      <protection hidden="1"/>
    </xf>
    <xf numFmtId="49" fontId="20" fillId="2" borderId="9" xfId="0" applyNumberFormat="1" applyFont="1" applyFill="1" applyBorder="1" applyAlignment="1" applyProtection="1">
      <alignment horizontal="center" vertical="center"/>
      <protection hidden="1"/>
    </xf>
    <xf numFmtId="49" fontId="20" fillId="2" borderId="13" xfId="0" applyNumberFormat="1" applyFont="1" applyFill="1" applyBorder="1" applyAlignment="1" applyProtection="1">
      <alignment horizontal="center" vertical="center"/>
      <protection hidden="1"/>
    </xf>
    <xf numFmtId="49" fontId="20" fillId="2" borderId="0" xfId="0" applyNumberFormat="1" applyFont="1" applyFill="1" applyBorder="1" applyAlignment="1" applyProtection="1">
      <alignment horizontal="center" vertical="center"/>
      <protection hidden="1"/>
    </xf>
    <xf numFmtId="49" fontId="20" fillId="2" borderId="14" xfId="0" applyNumberFormat="1" applyFont="1" applyFill="1" applyBorder="1" applyAlignment="1" applyProtection="1">
      <alignment horizontal="center" vertical="center"/>
      <protection hidden="1"/>
    </xf>
    <xf numFmtId="49" fontId="20" fillId="2" borderId="11" xfId="0" applyNumberFormat="1" applyFont="1" applyFill="1" applyBorder="1" applyAlignment="1" applyProtection="1">
      <alignment horizontal="center" vertical="center"/>
      <protection hidden="1"/>
    </xf>
    <xf numFmtId="49" fontId="20" fillId="2" borderId="15" xfId="0" applyNumberFormat="1" applyFont="1" applyFill="1" applyBorder="1" applyAlignment="1" applyProtection="1">
      <alignment horizontal="center" vertical="center"/>
      <protection hidden="1"/>
    </xf>
    <xf numFmtId="0" fontId="36" fillId="0" borderId="1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5" fillId="2" borderId="8" xfId="0" applyFont="1" applyFill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167" fontId="20" fillId="2" borderId="6" xfId="0" applyNumberFormat="1" applyFont="1" applyFill="1" applyBorder="1" applyAlignment="1" applyProtection="1">
      <alignment horizontal="center" vertical="center"/>
      <protection hidden="1"/>
    </xf>
    <xf numFmtId="167" fontId="20" fillId="2" borderId="8" xfId="0" applyNumberFormat="1" applyFont="1" applyFill="1" applyBorder="1" applyAlignment="1" applyProtection="1">
      <alignment horizontal="center" vertical="center"/>
      <protection hidden="1"/>
    </xf>
    <xf numFmtId="167" fontId="20" fillId="2" borderId="12" xfId="0" applyNumberFormat="1" applyFont="1" applyFill="1" applyBorder="1" applyAlignment="1" applyProtection="1">
      <alignment horizontal="center" vertical="center"/>
      <protection hidden="1"/>
    </xf>
    <xf numFmtId="0" fontId="20" fillId="2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6" fillId="6" borderId="11" xfId="0" applyFont="1" applyFill="1" applyBorder="1" applyAlignment="1" applyProtection="1">
      <alignment horizontal="center" vertical="center"/>
    </xf>
    <xf numFmtId="0" fontId="16" fillId="6" borderId="6" xfId="0" applyFont="1" applyFill="1" applyBorder="1" applyAlignment="1" applyProtection="1">
      <alignment horizontal="center" vertical="center"/>
    </xf>
    <xf numFmtId="0" fontId="16" fillId="6" borderId="8" xfId="0" applyFont="1" applyFill="1" applyBorder="1" applyAlignment="1" applyProtection="1">
      <alignment horizontal="center" vertical="center"/>
    </xf>
    <xf numFmtId="0" fontId="16" fillId="6" borderId="12" xfId="0" applyFont="1" applyFill="1" applyBorder="1" applyAlignment="1" applyProtection="1">
      <alignment horizontal="center" vertical="center"/>
    </xf>
    <xf numFmtId="0" fontId="16" fillId="8" borderId="6" xfId="0" applyFont="1" applyFill="1" applyBorder="1" applyAlignment="1" applyProtection="1">
      <alignment horizontal="center" vertical="center"/>
    </xf>
    <xf numFmtId="0" fontId="16" fillId="8" borderId="8" xfId="0" quotePrefix="1" applyFont="1" applyFill="1" applyBorder="1" applyAlignment="1" applyProtection="1">
      <alignment horizontal="center" vertical="center"/>
    </xf>
    <xf numFmtId="0" fontId="16" fillId="8" borderId="12" xfId="0" quotePrefix="1" applyFont="1" applyFill="1" applyBorder="1" applyAlignment="1" applyProtection="1">
      <alignment horizontal="center" vertical="center"/>
    </xf>
    <xf numFmtId="0" fontId="16" fillId="8" borderId="8" xfId="0" applyFont="1" applyFill="1" applyBorder="1" applyAlignment="1" applyProtection="1">
      <alignment horizontal="center" vertical="center"/>
    </xf>
    <xf numFmtId="0" fontId="16" fillId="8" borderId="12" xfId="0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 shrinkToFit="1"/>
      <protection locked="0"/>
    </xf>
    <xf numFmtId="0" fontId="2" fillId="2" borderId="0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center" wrapText="1"/>
    </xf>
    <xf numFmtId="0" fontId="33" fillId="6" borderId="11" xfId="0" applyFont="1" applyFill="1" applyBorder="1" applyAlignment="1" applyProtection="1">
      <alignment horizontal="center"/>
    </xf>
    <xf numFmtId="0" fontId="33" fillId="6" borderId="6" xfId="0" applyFont="1" applyFill="1" applyBorder="1" applyAlignment="1" applyProtection="1">
      <alignment horizontal="center"/>
    </xf>
    <xf numFmtId="0" fontId="33" fillId="6" borderId="8" xfId="0" applyFont="1" applyFill="1" applyBorder="1" applyAlignment="1" applyProtection="1">
      <alignment horizontal="center"/>
    </xf>
    <xf numFmtId="0" fontId="33" fillId="6" borderId="12" xfId="0" applyFont="1" applyFill="1" applyBorder="1" applyAlignment="1" applyProtection="1">
      <alignment horizontal="center"/>
    </xf>
    <xf numFmtId="0" fontId="20" fillId="5" borderId="9" xfId="0" applyFont="1" applyFill="1" applyBorder="1" applyAlignment="1" applyProtection="1">
      <alignment horizontal="center" vertical="center"/>
      <protection locked="0"/>
    </xf>
    <xf numFmtId="0" fontId="20" fillId="5" borderId="11" xfId="0" applyFont="1" applyFill="1" applyBorder="1" applyAlignment="1" applyProtection="1">
      <alignment horizontal="center" vertical="center"/>
      <protection locked="0"/>
    </xf>
    <xf numFmtId="0" fontId="20" fillId="2" borderId="6" xfId="0" applyNumberFormat="1" applyFont="1" applyFill="1" applyBorder="1" applyAlignment="1" applyProtection="1">
      <alignment horizontal="center" vertical="center" shrinkToFit="1"/>
      <protection hidden="1"/>
    </xf>
    <xf numFmtId="0" fontId="20" fillId="2" borderId="12" xfId="0" applyNumberFormat="1" applyFont="1" applyFill="1" applyBorder="1" applyAlignment="1" applyProtection="1">
      <alignment horizontal="center" vertical="center" shrinkToFit="1"/>
      <protection hidden="1"/>
    </xf>
    <xf numFmtId="1" fontId="20" fillId="7" borderId="1" xfId="0" applyNumberFormat="1" applyFont="1" applyFill="1" applyBorder="1" applyAlignment="1" applyProtection="1">
      <alignment horizontal="center" vertical="center"/>
    </xf>
    <xf numFmtId="1" fontId="20" fillId="7" borderId="9" xfId="0" applyNumberFormat="1" applyFont="1" applyFill="1" applyBorder="1" applyAlignment="1" applyProtection="1">
      <alignment horizontal="center" vertical="center"/>
    </xf>
    <xf numFmtId="1" fontId="20" fillId="7" borderId="13" xfId="0" applyNumberFormat="1" applyFont="1" applyFill="1" applyBorder="1" applyAlignment="1" applyProtection="1">
      <alignment horizontal="center" vertical="center"/>
    </xf>
    <xf numFmtId="1" fontId="20" fillId="7" borderId="3" xfId="0" applyNumberFormat="1" applyFont="1" applyFill="1" applyBorder="1" applyAlignment="1" applyProtection="1">
      <alignment horizontal="center" vertical="center"/>
    </xf>
    <xf numFmtId="1" fontId="20" fillId="7" borderId="0" xfId="0" applyNumberFormat="1" applyFont="1" applyFill="1" applyBorder="1" applyAlignment="1" applyProtection="1">
      <alignment horizontal="center" vertical="center"/>
    </xf>
    <xf numFmtId="1" fontId="20" fillId="7" borderId="14" xfId="0" applyNumberFormat="1" applyFont="1" applyFill="1" applyBorder="1" applyAlignment="1" applyProtection="1">
      <alignment horizontal="center" vertical="center"/>
    </xf>
    <xf numFmtId="1" fontId="20" fillId="7" borderId="5" xfId="0" applyNumberFormat="1" applyFont="1" applyFill="1" applyBorder="1" applyAlignment="1" applyProtection="1">
      <alignment horizontal="center" vertical="center"/>
    </xf>
    <xf numFmtId="1" fontId="20" fillId="7" borderId="11" xfId="0" applyNumberFormat="1" applyFont="1" applyFill="1" applyBorder="1" applyAlignment="1" applyProtection="1">
      <alignment horizontal="center" vertical="center"/>
    </xf>
    <xf numFmtId="1" fontId="20" fillId="7" borderId="15" xfId="0" applyNumberFormat="1" applyFont="1" applyFill="1" applyBorder="1" applyAlignment="1" applyProtection="1">
      <alignment horizontal="center" vertical="center"/>
    </xf>
    <xf numFmtId="1" fontId="20" fillId="7" borderId="6" xfId="0" applyNumberFormat="1" applyFont="1" applyFill="1" applyBorder="1" applyAlignment="1" applyProtection="1">
      <alignment horizontal="center" vertical="center"/>
      <protection locked="0"/>
    </xf>
    <xf numFmtId="1" fontId="20" fillId="7" borderId="8" xfId="0" applyNumberFormat="1" applyFont="1" applyFill="1" applyBorder="1" applyAlignment="1" applyProtection="1">
      <alignment horizontal="center" vertical="center"/>
      <protection locked="0"/>
    </xf>
    <xf numFmtId="1" fontId="20" fillId="7" borderId="12" xfId="0" applyNumberFormat="1" applyFont="1" applyFill="1" applyBorder="1" applyAlignment="1" applyProtection="1">
      <alignment horizontal="center" vertical="center"/>
      <protection locked="0"/>
    </xf>
    <xf numFmtId="1" fontId="20" fillId="7" borderId="8" xfId="0" applyNumberFormat="1" applyFont="1" applyFill="1" applyBorder="1" applyAlignment="1" applyProtection="1">
      <alignment horizontal="center" vertical="center"/>
    </xf>
    <xf numFmtId="1" fontId="20" fillId="2" borderId="3" xfId="0" applyNumberFormat="1" applyFont="1" applyFill="1" applyBorder="1" applyAlignment="1" applyProtection="1">
      <alignment horizontal="center" vertical="center"/>
      <protection locked="0"/>
    </xf>
    <xf numFmtId="1" fontId="20" fillId="2" borderId="14" xfId="0" applyNumberFormat="1" applyFont="1" applyFill="1" applyBorder="1" applyAlignment="1" applyProtection="1">
      <alignment horizontal="center" vertical="center"/>
      <protection locked="0"/>
    </xf>
    <xf numFmtId="1" fontId="20" fillId="7" borderId="5" xfId="0" applyNumberFormat="1" applyFont="1" applyFill="1" applyBorder="1" applyAlignment="1" applyProtection="1">
      <alignment horizontal="center" vertical="center"/>
      <protection locked="0"/>
    </xf>
    <xf numFmtId="1" fontId="20" fillId="7" borderId="15" xfId="0" applyNumberFormat="1" applyFont="1" applyFill="1" applyBorder="1" applyAlignment="1" applyProtection="1">
      <alignment horizontal="center" vertical="center"/>
      <protection locked="0"/>
    </xf>
    <xf numFmtId="0" fontId="20" fillId="2" borderId="5" xfId="0" applyNumberFormat="1" applyFont="1" applyFill="1" applyBorder="1" applyAlignment="1" applyProtection="1">
      <alignment horizontal="center" vertical="center" shrinkToFit="1"/>
      <protection hidden="1"/>
    </xf>
    <xf numFmtId="0" fontId="20" fillId="2" borderId="15" xfId="0" applyNumberFormat="1" applyFont="1" applyFill="1" applyBorder="1" applyAlignment="1" applyProtection="1">
      <alignment horizontal="center" vertical="center" shrinkToFit="1"/>
      <protection hidden="1"/>
    </xf>
    <xf numFmtId="1" fontId="20" fillId="2" borderId="10" xfId="0" applyNumberFormat="1" applyFont="1" applyFill="1" applyBorder="1" applyAlignment="1" applyProtection="1">
      <alignment horizontal="center" vertical="center"/>
      <protection locked="0"/>
    </xf>
    <xf numFmtId="0" fontId="20" fillId="5" borderId="5" xfId="0" applyFont="1" applyFill="1" applyBorder="1" applyAlignment="1" applyProtection="1">
      <alignment horizontal="center" vertical="center"/>
      <protection locked="0"/>
    </xf>
    <xf numFmtId="0" fontId="20" fillId="5" borderId="15" xfId="0" applyFont="1" applyFill="1" applyBorder="1" applyAlignment="1" applyProtection="1">
      <alignment horizontal="center" vertical="center"/>
      <protection locked="0"/>
    </xf>
    <xf numFmtId="0" fontId="20" fillId="7" borderId="6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12" xfId="0" applyNumberFormat="1" applyFont="1" applyFill="1" applyBorder="1" applyAlignment="1" applyProtection="1">
      <alignment horizontal="center" vertical="center" shrinkToFit="1"/>
      <protection hidden="1"/>
    </xf>
    <xf numFmtId="1" fontId="20" fillId="5" borderId="10" xfId="0" applyNumberFormat="1" applyFont="1" applyFill="1" applyBorder="1" applyAlignment="1" applyProtection="1">
      <alignment horizontal="center" vertical="center"/>
    </xf>
    <xf numFmtId="1" fontId="20" fillId="5" borderId="1" xfId="0" applyNumberFormat="1" applyFont="1" applyFill="1" applyBorder="1" applyAlignment="1" applyProtection="1">
      <alignment horizontal="center" vertical="center"/>
    </xf>
    <xf numFmtId="1" fontId="20" fillId="5" borderId="13" xfId="0" applyNumberFormat="1" applyFont="1" applyFill="1" applyBorder="1" applyAlignment="1" applyProtection="1">
      <alignment horizontal="center" vertical="center"/>
    </xf>
    <xf numFmtId="0" fontId="46" fillId="2" borderId="11" xfId="0" applyNumberFormat="1" applyFont="1" applyFill="1" applyBorder="1" applyAlignment="1" applyProtection="1">
      <alignment horizontal="center" vertical="center"/>
    </xf>
    <xf numFmtId="0" fontId="46" fillId="2" borderId="15" xfId="0" applyNumberFormat="1" applyFont="1" applyFill="1" applyBorder="1" applyAlignment="1" applyProtection="1">
      <alignment horizontal="center" vertical="center"/>
    </xf>
    <xf numFmtId="1" fontId="23" fillId="5" borderId="6" xfId="0" applyNumberFormat="1" applyFont="1" applyFill="1" applyBorder="1" applyAlignment="1" applyProtection="1">
      <alignment horizontal="center" vertical="center" wrapText="1"/>
      <protection hidden="1"/>
    </xf>
    <xf numFmtId="1" fontId="23" fillId="5" borderId="12" xfId="0" applyNumberFormat="1" applyFont="1" applyFill="1" applyBorder="1" applyAlignment="1" applyProtection="1">
      <alignment horizontal="center" vertical="center" wrapText="1"/>
      <protection hidden="1"/>
    </xf>
    <xf numFmtId="1" fontId="20" fillId="2" borderId="1" xfId="0" applyNumberFormat="1" applyFont="1" applyFill="1" applyBorder="1" applyAlignment="1" applyProtection="1">
      <alignment horizontal="center" vertical="center"/>
      <protection locked="0"/>
    </xf>
    <xf numFmtId="1" fontId="20" fillId="2" borderId="13" xfId="0" applyNumberFormat="1" applyFont="1" applyFill="1" applyBorder="1" applyAlignment="1" applyProtection="1">
      <alignment horizontal="center" vertical="center"/>
      <protection locked="0"/>
    </xf>
    <xf numFmtId="0" fontId="20" fillId="4" borderId="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4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5" borderId="13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9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5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20" fillId="7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13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9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11" xfId="0" applyNumberFormat="1" applyFont="1" applyFill="1" applyBorder="1" applyAlignment="1" applyProtection="1">
      <alignment horizontal="center" vertical="center" shrinkToFit="1"/>
      <protection locked="0" hidden="1"/>
    </xf>
    <xf numFmtId="0" fontId="20" fillId="7" borderId="8" xfId="0" applyNumberFormat="1" applyFont="1" applyFill="1" applyBorder="1" applyAlignment="1" applyProtection="1">
      <alignment horizontal="center" vertical="center" shrinkToFit="1"/>
      <protection hidden="1"/>
    </xf>
    <xf numFmtId="1" fontId="20" fillId="4" borderId="0" xfId="0" applyNumberFormat="1" applyFont="1" applyFill="1" applyBorder="1" applyAlignment="1" applyProtection="1">
      <alignment horizontal="center" vertical="center" wrapText="1"/>
      <protection hidden="1"/>
    </xf>
    <xf numFmtId="1" fontId="23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23" fillId="5" borderId="13" xfId="0" applyNumberFormat="1" applyFont="1" applyFill="1" applyBorder="1" applyAlignment="1" applyProtection="1">
      <alignment horizontal="center" vertical="center" wrapText="1"/>
      <protection hidden="1"/>
    </xf>
    <xf numFmtId="0" fontId="23" fillId="5" borderId="2" xfId="0" applyFont="1" applyFill="1" applyBorder="1" applyAlignment="1" applyProtection="1">
      <alignment horizontal="center" vertical="center" wrapText="1"/>
      <protection hidden="1"/>
    </xf>
    <xf numFmtId="0" fontId="23" fillId="5" borderId="7" xfId="0" applyFont="1" applyFill="1" applyBorder="1" applyAlignment="1" applyProtection="1">
      <alignment horizontal="center" vertical="center" wrapText="1"/>
      <protection hidden="1"/>
    </xf>
    <xf numFmtId="0" fontId="23" fillId="5" borderId="6" xfId="0" applyFont="1" applyFill="1" applyBorder="1" applyAlignment="1" applyProtection="1">
      <alignment vertical="center" wrapText="1"/>
      <protection hidden="1"/>
    </xf>
    <xf numFmtId="0" fontId="23" fillId="5" borderId="8" xfId="0" applyFont="1" applyFill="1" applyBorder="1" applyAlignment="1" applyProtection="1">
      <alignment vertical="center" wrapText="1"/>
      <protection hidden="1"/>
    </xf>
    <xf numFmtId="0" fontId="23" fillId="5" borderId="12" xfId="0" applyFont="1" applyFill="1" applyBorder="1" applyAlignment="1" applyProtection="1">
      <alignment vertical="center" wrapText="1"/>
      <protection hidden="1"/>
    </xf>
    <xf numFmtId="0" fontId="23" fillId="5" borderId="13" xfId="0" applyFont="1" applyFill="1" applyBorder="1" applyAlignment="1" applyProtection="1">
      <alignment horizontal="center" vertical="center"/>
      <protection locked="0"/>
    </xf>
    <xf numFmtId="0" fontId="23" fillId="5" borderId="5" xfId="0" applyFont="1" applyFill="1" applyBorder="1" applyAlignment="1" applyProtection="1">
      <alignment horizontal="center" vertical="center"/>
      <protection locked="0"/>
    </xf>
    <xf numFmtId="0" fontId="23" fillId="5" borderId="11" xfId="0" applyFont="1" applyFill="1" applyBorder="1" applyAlignment="1" applyProtection="1">
      <alignment horizontal="center" vertical="center"/>
      <protection locked="0"/>
    </xf>
    <xf numFmtId="0" fontId="23" fillId="5" borderId="15" xfId="0" applyFont="1" applyFill="1" applyBorder="1" applyAlignment="1" applyProtection="1">
      <alignment horizontal="center" vertical="center"/>
      <protection locked="0"/>
    </xf>
    <xf numFmtId="0" fontId="23" fillId="5" borderId="13" xfId="0" applyFont="1" applyFill="1" applyBorder="1" applyAlignment="1" applyProtection="1">
      <alignment horizontal="center" vertical="center" wrapText="1"/>
      <protection hidden="1"/>
    </xf>
    <xf numFmtId="0" fontId="23" fillId="5" borderId="15" xfId="0" applyFont="1" applyFill="1" applyBorder="1" applyAlignment="1" applyProtection="1">
      <alignment horizontal="center" vertical="center" wrapText="1"/>
      <protection hidden="1"/>
    </xf>
    <xf numFmtId="0" fontId="20" fillId="5" borderId="1" xfId="0" applyFont="1" applyFill="1" applyBorder="1" applyAlignment="1" applyProtection="1">
      <alignment horizontal="center" vertical="center"/>
      <protection locked="0"/>
    </xf>
    <xf numFmtId="0" fontId="20" fillId="5" borderId="13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 shrinkToFit="1"/>
      <protection locked="0"/>
    </xf>
    <xf numFmtId="0" fontId="20" fillId="2" borderId="1" xfId="0" applyFont="1" applyFill="1" applyBorder="1" applyAlignment="1" applyProtection="1">
      <alignment horizontal="left" vertical="top"/>
      <protection hidden="1"/>
    </xf>
    <xf numFmtId="0" fontId="20" fillId="2" borderId="9" xfId="0" applyFont="1" applyFill="1" applyBorder="1" applyAlignment="1" applyProtection="1">
      <alignment horizontal="left" vertical="top"/>
      <protection hidden="1"/>
    </xf>
    <xf numFmtId="0" fontId="20" fillId="2" borderId="13" xfId="0" applyFont="1" applyFill="1" applyBorder="1" applyAlignment="1" applyProtection="1">
      <alignment horizontal="left" vertical="top"/>
      <protection hidden="1"/>
    </xf>
    <xf numFmtId="0" fontId="20" fillId="2" borderId="3" xfId="0" applyFont="1" applyFill="1" applyBorder="1" applyAlignment="1" applyProtection="1">
      <alignment horizontal="left" vertical="top"/>
      <protection hidden="1"/>
    </xf>
    <xf numFmtId="0" fontId="20" fillId="2" borderId="0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left" vertical="top"/>
      <protection hidden="1"/>
    </xf>
    <xf numFmtId="0" fontId="20" fillId="2" borderId="5" xfId="0" applyFont="1" applyFill="1" applyBorder="1" applyAlignment="1" applyProtection="1">
      <alignment horizontal="left" vertical="top"/>
      <protection hidden="1"/>
    </xf>
    <xf numFmtId="0" fontId="20" fillId="2" borderId="11" xfId="0" applyFont="1" applyFill="1" applyBorder="1" applyAlignment="1" applyProtection="1">
      <alignment horizontal="left" vertical="top"/>
      <protection hidden="1"/>
    </xf>
    <xf numFmtId="0" fontId="20" fillId="2" borderId="15" xfId="0" applyFont="1" applyFill="1" applyBorder="1" applyAlignment="1" applyProtection="1">
      <alignment horizontal="left" vertical="top"/>
      <protection hidden="1"/>
    </xf>
    <xf numFmtId="49" fontId="20" fillId="2" borderId="11" xfId="0" applyNumberFormat="1" applyFont="1" applyFill="1" applyBorder="1" applyAlignment="1" applyProtection="1">
      <alignment horizontal="left" vertical="top"/>
      <protection hidden="1"/>
    </xf>
    <xf numFmtId="49" fontId="20" fillId="2" borderId="15" xfId="0" applyNumberFormat="1" applyFont="1" applyFill="1" applyBorder="1" applyAlignment="1" applyProtection="1">
      <alignment horizontal="left" vertical="top"/>
      <protection hidden="1"/>
    </xf>
    <xf numFmtId="0" fontId="26" fillId="5" borderId="5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center" vertical="center"/>
    </xf>
    <xf numFmtId="1" fontId="20" fillId="5" borderId="3" xfId="0" applyNumberFormat="1" applyFont="1" applyFill="1" applyBorder="1" applyAlignment="1" applyProtection="1">
      <alignment horizontal="center" vertical="center"/>
    </xf>
    <xf numFmtId="1" fontId="20" fillId="5" borderId="14" xfId="0" applyNumberFormat="1" applyFont="1" applyFill="1" applyBorder="1" applyAlignment="1" applyProtection="1">
      <alignment horizontal="center" vertical="center"/>
    </xf>
    <xf numFmtId="1" fontId="20" fillId="2" borderId="11" xfId="0" applyNumberFormat="1" applyFont="1" applyFill="1" applyBorder="1" applyAlignment="1" applyProtection="1">
      <alignment horizontal="center" vertical="center"/>
      <protection locked="0"/>
    </xf>
    <xf numFmtId="0" fontId="25" fillId="4" borderId="1" xfId="0" applyFont="1" applyFill="1" applyBorder="1" applyAlignment="1" applyProtection="1">
      <alignment horizontal="center" vertical="center"/>
      <protection hidden="1"/>
    </xf>
    <xf numFmtId="0" fontId="25" fillId="4" borderId="5" xfId="0" applyFont="1" applyFill="1" applyBorder="1" applyAlignment="1" applyProtection="1">
      <alignment horizontal="center" vertical="center"/>
      <protection hidden="1"/>
    </xf>
    <xf numFmtId="0" fontId="28" fillId="2" borderId="8" xfId="0" applyNumberFormat="1" applyFont="1" applyFill="1" applyBorder="1" applyAlignment="1" applyProtection="1">
      <alignment horizontal="center" vertical="center"/>
      <protection locked="0"/>
    </xf>
    <xf numFmtId="0" fontId="28" fillId="2" borderId="12" xfId="0" applyNumberFormat="1" applyFont="1" applyFill="1" applyBorder="1" applyAlignment="1" applyProtection="1">
      <alignment horizontal="center" vertical="center"/>
      <protection locked="0"/>
    </xf>
    <xf numFmtId="14" fontId="26" fillId="4" borderId="9" xfId="0" applyNumberFormat="1" applyFont="1" applyFill="1" applyBorder="1" applyAlignment="1" applyProtection="1">
      <alignment horizontal="center" vertical="center"/>
      <protection hidden="1"/>
    </xf>
    <xf numFmtId="0" fontId="26" fillId="4" borderId="13" xfId="0" applyFont="1" applyFill="1" applyBorder="1" applyAlignment="1" applyProtection="1">
      <alignment horizontal="center" vertical="center"/>
      <protection hidden="1"/>
    </xf>
    <xf numFmtId="0" fontId="26" fillId="4" borderId="15" xfId="0" applyFont="1" applyFill="1" applyBorder="1" applyAlignment="1" applyProtection="1">
      <alignment horizontal="center" vertical="center"/>
      <protection hidden="1"/>
    </xf>
    <xf numFmtId="0" fontId="27" fillId="2" borderId="9" xfId="0" applyNumberFormat="1" applyFont="1" applyFill="1" applyBorder="1" applyAlignment="1" applyProtection="1">
      <alignment horizontal="center" vertical="center"/>
      <protection locked="0"/>
    </xf>
    <xf numFmtId="0" fontId="27" fillId="2" borderId="13" xfId="0" applyNumberFormat="1" applyFont="1" applyFill="1" applyBorder="1" applyAlignment="1" applyProtection="1">
      <alignment horizontal="center" vertical="center"/>
      <protection locked="0"/>
    </xf>
    <xf numFmtId="0" fontId="23" fillId="2" borderId="5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</cellXfs>
  <cellStyles count="5">
    <cellStyle name="Comma" xfId="4" builtinId="3"/>
    <cellStyle name="Currency" xfId="2" builtinId="4"/>
    <cellStyle name="Hyperlink" xfId="1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28575</xdr:rowOff>
    </xdr:from>
    <xdr:to>
      <xdr:col>11</xdr:col>
      <xdr:colOff>257175</xdr:colOff>
      <xdr:row>1</xdr:row>
      <xdr:rowOff>123825</xdr:rowOff>
    </xdr:to>
    <xdr:pic>
      <xdr:nvPicPr>
        <xdr:cNvPr id="15137" name="Picture 2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28575"/>
          <a:ext cx="2552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148</xdr:row>
      <xdr:rowOff>133350</xdr:rowOff>
    </xdr:from>
    <xdr:to>
      <xdr:col>0</xdr:col>
      <xdr:colOff>0</xdr:colOff>
      <xdr:row>151</xdr:row>
      <xdr:rowOff>0</xdr:rowOff>
    </xdr:to>
    <xdr:pic>
      <xdr:nvPicPr>
        <xdr:cNvPr id="20411" name="Picture 9" descr="Figur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60525"/>
          <a:ext cx="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4</xdr:col>
      <xdr:colOff>238125</xdr:colOff>
      <xdr:row>2</xdr:row>
      <xdr:rowOff>66675</xdr:rowOff>
    </xdr:from>
    <xdr:to>
      <xdr:col>12</xdr:col>
      <xdr:colOff>180975</xdr:colOff>
      <xdr:row>2</xdr:row>
      <xdr:rowOff>333375</xdr:rowOff>
    </xdr:to>
    <xdr:pic>
      <xdr:nvPicPr>
        <xdr:cNvPr id="20412" name="Picture 230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90525"/>
          <a:ext cx="2990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</xdr:row>
          <xdr:rowOff>95250</xdr:rowOff>
        </xdr:from>
        <xdr:to>
          <xdr:col>0</xdr:col>
          <xdr:colOff>0</xdr:colOff>
          <xdr:row>9</xdr:row>
          <xdr:rowOff>28575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6"/>
  <sheetViews>
    <sheetView tabSelected="1" zoomScaleNormal="100" workbookViewId="0">
      <selection activeCell="V10" sqref="V10"/>
    </sheetView>
  </sheetViews>
  <sheetFormatPr defaultRowHeight="12.75" x14ac:dyDescent="0.2"/>
  <cols>
    <col min="1" max="3" width="9" style="51" customWidth="1"/>
    <col min="4" max="5" width="4.7109375" style="51" customWidth="1"/>
    <col min="6" max="7" width="5.140625" style="51" customWidth="1"/>
    <col min="8" max="17" width="4.7109375" style="51" customWidth="1"/>
    <col min="18" max="21" width="4.42578125" style="51" customWidth="1"/>
    <col min="22" max="22" width="7.5703125" style="51" customWidth="1"/>
    <col min="23" max="23" width="6.7109375" style="51" customWidth="1"/>
    <col min="24" max="24" width="10.42578125" style="66" customWidth="1"/>
    <col min="25" max="25" width="10.85546875" style="66" customWidth="1"/>
    <col min="26" max="27" width="9.140625" style="48" hidden="1" customWidth="1"/>
    <col min="28" max="16384" width="9.140625" style="94"/>
  </cols>
  <sheetData>
    <row r="1" spans="1:27" ht="11.25" customHeight="1" x14ac:dyDescent="0.2">
      <c r="A1" s="214"/>
      <c r="B1" s="215"/>
      <c r="C1" s="215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215"/>
      <c r="O1" s="503"/>
      <c r="P1" s="504"/>
      <c r="Q1" s="504"/>
      <c r="R1" s="504"/>
      <c r="S1" s="504"/>
      <c r="T1" s="504"/>
      <c r="U1" s="215"/>
      <c r="V1" s="215"/>
      <c r="W1" s="494" t="s">
        <v>30</v>
      </c>
      <c r="X1" s="490"/>
      <c r="Y1" s="491"/>
      <c r="Z1" s="72"/>
      <c r="AA1" s="72"/>
    </row>
    <row r="2" spans="1:27" ht="11.25" customHeight="1" x14ac:dyDescent="0.2">
      <c r="A2" s="216"/>
      <c r="B2" s="217"/>
      <c r="C2" s="217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217"/>
      <c r="O2" s="505"/>
      <c r="P2" s="505"/>
      <c r="Q2" s="505"/>
      <c r="R2" s="505"/>
      <c r="S2" s="505"/>
      <c r="T2" s="505"/>
      <c r="U2" s="217"/>
      <c r="V2" s="217"/>
      <c r="W2" s="495"/>
      <c r="X2" s="492"/>
      <c r="Y2" s="493"/>
    </row>
    <row r="3" spans="1:27" ht="20.25" customHeight="1" x14ac:dyDescent="0.2">
      <c r="A3" s="49" t="s">
        <v>31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230"/>
      <c r="Q3" s="230"/>
      <c r="R3" s="230"/>
      <c r="S3" s="506" t="s">
        <v>60</v>
      </c>
      <c r="T3" s="506"/>
      <c r="U3" s="536"/>
      <c r="V3" s="536"/>
      <c r="W3" s="536"/>
      <c r="X3" s="536"/>
      <c r="Y3" s="537"/>
    </row>
    <row r="4" spans="1:27" ht="20.25" customHeight="1" x14ac:dyDescent="0.2">
      <c r="A4" s="50" t="s">
        <v>42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143"/>
      <c r="V4" s="143" t="s">
        <v>43</v>
      </c>
      <c r="W4" s="488"/>
      <c r="X4" s="488"/>
      <c r="Y4" s="489"/>
    </row>
    <row r="5" spans="1:27" ht="20.25" customHeight="1" x14ac:dyDescent="0.2">
      <c r="A5" s="49" t="s">
        <v>44</v>
      </c>
      <c r="B5" s="487"/>
      <c r="C5" s="487"/>
      <c r="D5" s="487"/>
      <c r="E5" s="487"/>
      <c r="F5" s="220" t="s">
        <v>0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  <c r="U5" s="507"/>
      <c r="V5" s="507"/>
      <c r="W5" s="229" t="s">
        <v>45</v>
      </c>
      <c r="X5" s="496"/>
      <c r="Y5" s="497"/>
    </row>
    <row r="6" spans="1:27" ht="20.25" customHeight="1" x14ac:dyDescent="0.2">
      <c r="A6" s="73" t="s">
        <v>46</v>
      </c>
      <c r="B6" s="487"/>
      <c r="C6" s="487"/>
      <c r="D6" s="487"/>
      <c r="E6" s="487"/>
      <c r="F6" s="74" t="s">
        <v>47</v>
      </c>
      <c r="G6" s="500"/>
      <c r="H6" s="500"/>
      <c r="I6" s="75" t="s">
        <v>48</v>
      </c>
      <c r="J6" s="162"/>
      <c r="K6" s="557"/>
      <c r="L6" s="557"/>
      <c r="M6" s="557"/>
      <c r="N6" s="557"/>
      <c r="O6" s="557"/>
      <c r="P6" s="162"/>
      <c r="Q6" s="162"/>
      <c r="R6" s="162"/>
      <c r="S6" s="162"/>
      <c r="T6" s="162"/>
      <c r="U6" s="162"/>
      <c r="V6" s="162"/>
      <c r="W6" s="144" t="s">
        <v>61</v>
      </c>
      <c r="X6" s="498"/>
      <c r="Y6" s="499"/>
    </row>
    <row r="7" spans="1:27" ht="20.25" customHeight="1" x14ac:dyDescent="0.2">
      <c r="A7" s="50" t="s">
        <v>188</v>
      </c>
      <c r="B7" s="485"/>
      <c r="C7" s="485"/>
      <c r="D7" s="485"/>
      <c r="E7" s="485"/>
      <c r="F7" s="485"/>
      <c r="G7" s="163"/>
      <c r="H7" s="163"/>
      <c r="I7" s="163"/>
      <c r="J7" s="163"/>
      <c r="K7" s="163"/>
      <c r="L7" s="163"/>
      <c r="M7" s="163" t="s">
        <v>235</v>
      </c>
      <c r="N7" s="163"/>
      <c r="O7" s="163"/>
      <c r="P7" s="163"/>
      <c r="Q7" s="163"/>
      <c r="R7" s="163"/>
      <c r="S7" s="163"/>
      <c r="T7" s="163"/>
      <c r="U7" s="164"/>
      <c r="V7" s="164"/>
      <c r="W7" s="164"/>
      <c r="X7" s="164"/>
      <c r="Y7" s="165"/>
    </row>
    <row r="8" spans="1:27" s="95" customFormat="1" ht="15" customHeight="1" x14ac:dyDescent="0.2">
      <c r="A8" s="433" t="s">
        <v>56</v>
      </c>
      <c r="B8" s="434"/>
      <c r="C8" s="434"/>
      <c r="D8" s="317" t="s">
        <v>53</v>
      </c>
      <c r="E8" s="317"/>
      <c r="F8" s="321" t="s">
        <v>302</v>
      </c>
      <c r="G8" s="322"/>
      <c r="H8" s="317" t="s">
        <v>107</v>
      </c>
      <c r="I8" s="317"/>
      <c r="J8" s="321" t="s">
        <v>205</v>
      </c>
      <c r="K8" s="322"/>
      <c r="L8" s="317" t="s">
        <v>152</v>
      </c>
      <c r="M8" s="317"/>
      <c r="N8" s="321" t="s">
        <v>301</v>
      </c>
      <c r="O8" s="322"/>
      <c r="P8" s="325" t="s">
        <v>303</v>
      </c>
      <c r="Q8" s="326"/>
      <c r="R8" s="321" t="s">
        <v>291</v>
      </c>
      <c r="S8" s="322"/>
      <c r="T8" s="321" t="s">
        <v>292</v>
      </c>
      <c r="U8" s="322"/>
      <c r="V8" s="86" t="s">
        <v>1</v>
      </c>
      <c r="W8" s="86" t="s">
        <v>142</v>
      </c>
      <c r="X8" s="227" t="s">
        <v>28</v>
      </c>
      <c r="Y8" s="227" t="s">
        <v>2</v>
      </c>
      <c r="Z8" s="79"/>
      <c r="AA8" s="79"/>
    </row>
    <row r="9" spans="1:27" s="95" customFormat="1" ht="15" customHeight="1" x14ac:dyDescent="0.2">
      <c r="A9" s="435" t="s">
        <v>50</v>
      </c>
      <c r="B9" s="436"/>
      <c r="C9" s="437"/>
      <c r="D9" s="318"/>
      <c r="E9" s="319"/>
      <c r="F9" s="318"/>
      <c r="G9" s="319"/>
      <c r="H9" s="318"/>
      <c r="I9" s="319"/>
      <c r="J9" s="318"/>
      <c r="K9" s="319"/>
      <c r="L9" s="318"/>
      <c r="M9" s="319"/>
      <c r="N9" s="318"/>
      <c r="O9" s="319"/>
      <c r="P9" s="318"/>
      <c r="Q9" s="319"/>
      <c r="R9" s="318"/>
      <c r="S9" s="319"/>
      <c r="T9" s="318"/>
      <c r="U9" s="319"/>
      <c r="V9" s="54">
        <v>22.28</v>
      </c>
      <c r="W9" s="102">
        <v>12</v>
      </c>
      <c r="X9" s="103">
        <f t="shared" ref="X9:X18" si="0">SUM(D9:U9)</f>
        <v>0</v>
      </c>
      <c r="Y9" s="54">
        <f t="shared" ref="Y9:Y18" si="1">X9*V9</f>
        <v>0</v>
      </c>
      <c r="Z9" s="79"/>
      <c r="AA9" s="79"/>
    </row>
    <row r="10" spans="1:27" s="95" customFormat="1" ht="15" customHeight="1" x14ac:dyDescent="0.2">
      <c r="A10" s="435" t="s">
        <v>144</v>
      </c>
      <c r="B10" s="436"/>
      <c r="C10" s="437"/>
      <c r="D10" s="318"/>
      <c r="E10" s="319"/>
      <c r="F10" s="318"/>
      <c r="G10" s="319"/>
      <c r="H10" s="318"/>
      <c r="I10" s="319"/>
      <c r="J10" s="318"/>
      <c r="K10" s="319"/>
      <c r="L10" s="318"/>
      <c r="M10" s="319"/>
      <c r="N10" s="318"/>
      <c r="O10" s="319"/>
      <c r="P10" s="318"/>
      <c r="Q10" s="319"/>
      <c r="R10" s="318"/>
      <c r="S10" s="319"/>
      <c r="T10" s="318"/>
      <c r="U10" s="319"/>
      <c r="V10" s="236">
        <v>9.85</v>
      </c>
      <c r="W10" s="102">
        <v>12</v>
      </c>
      <c r="X10" s="103">
        <f t="shared" si="0"/>
        <v>0</v>
      </c>
      <c r="Y10" s="54">
        <f t="shared" si="1"/>
        <v>0</v>
      </c>
      <c r="Z10" s="79"/>
      <c r="AA10" s="79"/>
    </row>
    <row r="11" spans="1:27" s="95" customFormat="1" ht="15" customHeight="1" x14ac:dyDescent="0.2">
      <c r="A11" s="435" t="s">
        <v>49</v>
      </c>
      <c r="B11" s="436"/>
      <c r="C11" s="437"/>
      <c r="D11" s="318"/>
      <c r="E11" s="319"/>
      <c r="F11" s="318"/>
      <c r="G11" s="319"/>
      <c r="H11" s="318"/>
      <c r="I11" s="319"/>
      <c r="J11" s="318"/>
      <c r="K11" s="319"/>
      <c r="L11" s="318"/>
      <c r="M11" s="319"/>
      <c r="N11" s="318"/>
      <c r="O11" s="319"/>
      <c r="P11" s="318"/>
      <c r="Q11" s="319"/>
      <c r="R11" s="318"/>
      <c r="S11" s="319"/>
      <c r="T11" s="318"/>
      <c r="U11" s="319"/>
      <c r="V11" s="236">
        <v>29</v>
      </c>
      <c r="W11" s="102">
        <v>12</v>
      </c>
      <c r="X11" s="103">
        <f t="shared" si="0"/>
        <v>0</v>
      </c>
      <c r="Y11" s="54">
        <f t="shared" si="1"/>
        <v>0</v>
      </c>
      <c r="Z11" s="79"/>
      <c r="AA11" s="79"/>
    </row>
    <row r="12" spans="1:27" s="95" customFormat="1" ht="15" customHeight="1" x14ac:dyDescent="0.2">
      <c r="A12" s="435" t="s">
        <v>51</v>
      </c>
      <c r="B12" s="436"/>
      <c r="C12" s="437"/>
      <c r="D12" s="318"/>
      <c r="E12" s="319"/>
      <c r="F12" s="318"/>
      <c r="G12" s="319"/>
      <c r="H12" s="318"/>
      <c r="I12" s="319"/>
      <c r="J12" s="318"/>
      <c r="K12" s="319"/>
      <c r="L12" s="318"/>
      <c r="M12" s="319"/>
      <c r="N12" s="318"/>
      <c r="O12" s="319"/>
      <c r="P12" s="318"/>
      <c r="Q12" s="319"/>
      <c r="R12" s="318"/>
      <c r="S12" s="319"/>
      <c r="T12" s="318"/>
      <c r="U12" s="319"/>
      <c r="V12" s="236">
        <v>13.32</v>
      </c>
      <c r="W12" s="102">
        <v>12</v>
      </c>
      <c r="X12" s="103">
        <f t="shared" si="0"/>
        <v>0</v>
      </c>
      <c r="Y12" s="54">
        <f t="shared" si="1"/>
        <v>0</v>
      </c>
      <c r="Z12" s="79"/>
      <c r="AA12" s="79"/>
    </row>
    <row r="13" spans="1:27" s="95" customFormat="1" ht="15" customHeight="1" x14ac:dyDescent="0.2">
      <c r="A13" s="435" t="s">
        <v>27</v>
      </c>
      <c r="B13" s="436"/>
      <c r="C13" s="437"/>
      <c r="D13" s="318"/>
      <c r="E13" s="319"/>
      <c r="F13" s="318"/>
      <c r="G13" s="319"/>
      <c r="H13" s="318"/>
      <c r="I13" s="319"/>
      <c r="J13" s="318"/>
      <c r="K13" s="319"/>
      <c r="L13" s="318"/>
      <c r="M13" s="319"/>
      <c r="N13" s="318"/>
      <c r="O13" s="319"/>
      <c r="P13" s="318"/>
      <c r="Q13" s="319"/>
      <c r="R13" s="318"/>
      <c r="S13" s="319"/>
      <c r="T13" s="318"/>
      <c r="U13" s="319"/>
      <c r="V13" s="236">
        <v>25.64</v>
      </c>
      <c r="W13" s="102">
        <v>12</v>
      </c>
      <c r="X13" s="103">
        <f t="shared" si="0"/>
        <v>0</v>
      </c>
      <c r="Y13" s="54">
        <f t="shared" si="1"/>
        <v>0</v>
      </c>
      <c r="Z13" s="79"/>
      <c r="AA13" s="79"/>
    </row>
    <row r="14" spans="1:27" s="95" customFormat="1" ht="15" customHeight="1" x14ac:dyDescent="0.2">
      <c r="A14" s="329" t="s">
        <v>297</v>
      </c>
      <c r="B14" s="330"/>
      <c r="C14" s="331"/>
      <c r="D14" s="318"/>
      <c r="E14" s="319"/>
      <c r="F14" s="318"/>
      <c r="G14" s="319"/>
      <c r="H14" s="318"/>
      <c r="I14" s="319"/>
      <c r="J14" s="318"/>
      <c r="K14" s="319"/>
      <c r="L14" s="318"/>
      <c r="M14" s="319"/>
      <c r="N14" s="318"/>
      <c r="O14" s="319"/>
      <c r="P14" s="318"/>
      <c r="Q14" s="319"/>
      <c r="R14" s="318"/>
      <c r="S14" s="319"/>
      <c r="T14" s="318"/>
      <c r="U14" s="319"/>
      <c r="V14" s="237">
        <v>163.4</v>
      </c>
      <c r="W14" s="108">
        <v>1</v>
      </c>
      <c r="X14" s="103">
        <f>SUM(D14:U14)</f>
        <v>0</v>
      </c>
      <c r="Y14" s="54">
        <f>X14*V14</f>
        <v>0</v>
      </c>
      <c r="Z14" s="79"/>
      <c r="AA14" s="79"/>
    </row>
    <row r="15" spans="1:27" s="95" customFormat="1" ht="15" customHeight="1" x14ac:dyDescent="0.2">
      <c r="A15" s="433" t="s">
        <v>212</v>
      </c>
      <c r="B15" s="434"/>
      <c r="C15" s="434"/>
      <c r="D15" s="317" t="s">
        <v>53</v>
      </c>
      <c r="E15" s="317"/>
      <c r="F15" s="325" t="s">
        <v>302</v>
      </c>
      <c r="G15" s="326"/>
      <c r="H15" s="317" t="s">
        <v>107</v>
      </c>
      <c r="I15" s="317"/>
      <c r="J15" s="321" t="s">
        <v>205</v>
      </c>
      <c r="K15" s="322"/>
      <c r="L15" s="317" t="s">
        <v>152</v>
      </c>
      <c r="M15" s="317"/>
      <c r="N15" s="321" t="s">
        <v>301</v>
      </c>
      <c r="O15" s="322"/>
      <c r="P15" s="325" t="s">
        <v>303</v>
      </c>
      <c r="Q15" s="326"/>
      <c r="R15" s="321" t="s">
        <v>291</v>
      </c>
      <c r="S15" s="322"/>
      <c r="T15" s="321" t="s">
        <v>292</v>
      </c>
      <c r="U15" s="322"/>
      <c r="V15" s="86" t="s">
        <v>1</v>
      </c>
      <c r="W15" s="86" t="s">
        <v>142</v>
      </c>
      <c r="X15" s="227" t="s">
        <v>28</v>
      </c>
      <c r="Y15" s="227" t="s">
        <v>2</v>
      </c>
      <c r="Z15" s="79"/>
      <c r="AA15" s="79"/>
    </row>
    <row r="16" spans="1:27" s="95" customFormat="1" ht="15" customHeight="1" x14ac:dyDescent="0.2">
      <c r="A16" s="292" t="s">
        <v>213</v>
      </c>
      <c r="B16" s="293"/>
      <c r="C16" s="312"/>
      <c r="D16" s="327"/>
      <c r="E16" s="328"/>
      <c r="F16" s="327"/>
      <c r="G16" s="328"/>
      <c r="H16" s="327"/>
      <c r="I16" s="328"/>
      <c r="J16" s="327"/>
      <c r="K16" s="328"/>
      <c r="L16" s="327"/>
      <c r="M16" s="328"/>
      <c r="N16" s="327"/>
      <c r="O16" s="328"/>
      <c r="P16" s="323"/>
      <c r="Q16" s="324"/>
      <c r="R16" s="323"/>
      <c r="S16" s="324"/>
      <c r="T16" s="323"/>
      <c r="U16" s="324"/>
      <c r="V16" s="237">
        <v>1.9</v>
      </c>
      <c r="W16" s="102">
        <v>100</v>
      </c>
      <c r="X16" s="103">
        <f t="shared" si="0"/>
        <v>0</v>
      </c>
      <c r="Y16" s="54">
        <f t="shared" si="1"/>
        <v>0</v>
      </c>
      <c r="Z16" s="79"/>
      <c r="AA16" s="79"/>
    </row>
    <row r="17" spans="1:27" s="95" customFormat="1" ht="15" customHeight="1" x14ac:dyDescent="0.2">
      <c r="A17" s="292" t="s">
        <v>260</v>
      </c>
      <c r="B17" s="293"/>
      <c r="C17" s="312"/>
      <c r="D17" s="327"/>
      <c r="E17" s="328"/>
      <c r="F17" s="327"/>
      <c r="G17" s="328"/>
      <c r="H17" s="327"/>
      <c r="I17" s="328"/>
      <c r="J17" s="327"/>
      <c r="K17" s="328"/>
      <c r="L17" s="327"/>
      <c r="M17" s="328"/>
      <c r="N17" s="327"/>
      <c r="O17" s="328"/>
      <c r="P17" s="323"/>
      <c r="Q17" s="324"/>
      <c r="R17" s="323"/>
      <c r="S17" s="324"/>
      <c r="T17" s="323"/>
      <c r="U17" s="324"/>
      <c r="V17" s="237">
        <v>1.9</v>
      </c>
      <c r="W17" s="102">
        <v>100</v>
      </c>
      <c r="X17" s="103">
        <f t="shared" si="0"/>
        <v>0</v>
      </c>
      <c r="Y17" s="54">
        <f t="shared" si="1"/>
        <v>0</v>
      </c>
      <c r="Z17" s="79"/>
      <c r="AA17" s="79"/>
    </row>
    <row r="18" spans="1:27" s="95" customFormat="1" ht="15" customHeight="1" x14ac:dyDescent="0.2">
      <c r="A18" s="292" t="s">
        <v>214</v>
      </c>
      <c r="B18" s="293"/>
      <c r="C18" s="312"/>
      <c r="D18" s="327"/>
      <c r="E18" s="328"/>
      <c r="F18" s="327"/>
      <c r="G18" s="328"/>
      <c r="H18" s="327"/>
      <c r="I18" s="328"/>
      <c r="J18" s="327"/>
      <c r="K18" s="328"/>
      <c r="L18" s="327"/>
      <c r="M18" s="328"/>
      <c r="N18" s="327"/>
      <c r="O18" s="328"/>
      <c r="P18" s="323"/>
      <c r="Q18" s="324"/>
      <c r="R18" s="323"/>
      <c r="S18" s="324"/>
      <c r="T18" s="323"/>
      <c r="U18" s="324"/>
      <c r="V18" s="237">
        <v>2.9</v>
      </c>
      <c r="W18" s="102">
        <v>100</v>
      </c>
      <c r="X18" s="103">
        <f t="shared" si="0"/>
        <v>0</v>
      </c>
      <c r="Y18" s="54">
        <f t="shared" si="1"/>
        <v>0</v>
      </c>
      <c r="Z18" s="79"/>
      <c r="AA18" s="79"/>
    </row>
    <row r="19" spans="1:27" s="95" customFormat="1" ht="15" customHeight="1" x14ac:dyDescent="0.2">
      <c r="A19" s="433" t="s">
        <v>140</v>
      </c>
      <c r="B19" s="434"/>
      <c r="C19" s="434"/>
      <c r="D19" s="317" t="s">
        <v>53</v>
      </c>
      <c r="E19" s="317"/>
      <c r="F19" s="325" t="s">
        <v>302</v>
      </c>
      <c r="G19" s="326"/>
      <c r="H19" s="317" t="s">
        <v>107</v>
      </c>
      <c r="I19" s="317"/>
      <c r="J19" s="317" t="s">
        <v>29</v>
      </c>
      <c r="K19" s="317"/>
      <c r="L19" s="317" t="s">
        <v>152</v>
      </c>
      <c r="M19" s="317"/>
      <c r="N19" s="321" t="s">
        <v>301</v>
      </c>
      <c r="O19" s="322"/>
      <c r="P19" s="325" t="s">
        <v>303</v>
      </c>
      <c r="Q19" s="326"/>
      <c r="R19" s="321" t="s">
        <v>291</v>
      </c>
      <c r="S19" s="322"/>
      <c r="T19" s="321" t="s">
        <v>292</v>
      </c>
      <c r="U19" s="322"/>
      <c r="V19" s="86" t="s">
        <v>1</v>
      </c>
      <c r="W19" s="86" t="s">
        <v>142</v>
      </c>
      <c r="X19" s="227" t="s">
        <v>28</v>
      </c>
      <c r="Y19" s="227" t="s">
        <v>2</v>
      </c>
      <c r="Z19" s="79"/>
      <c r="AA19" s="79"/>
    </row>
    <row r="20" spans="1:27" s="95" customFormat="1" ht="15" customHeight="1" x14ac:dyDescent="0.2">
      <c r="A20" s="516" t="s">
        <v>315</v>
      </c>
      <c r="B20" s="517"/>
      <c r="C20" s="518"/>
      <c r="D20" s="294"/>
      <c r="E20" s="296"/>
      <c r="F20" s="294"/>
      <c r="G20" s="296"/>
      <c r="H20" s="294"/>
      <c r="I20" s="296"/>
      <c r="J20" s="294"/>
      <c r="K20" s="296"/>
      <c r="L20" s="294"/>
      <c r="M20" s="296"/>
      <c r="N20" s="294"/>
      <c r="O20" s="296"/>
      <c r="P20" s="294"/>
      <c r="Q20" s="296"/>
      <c r="R20" s="294"/>
      <c r="S20" s="296"/>
      <c r="T20" s="294"/>
      <c r="U20" s="296"/>
      <c r="V20" s="239">
        <v>7.98</v>
      </c>
      <c r="W20" s="102">
        <v>12</v>
      </c>
      <c r="X20" s="103">
        <f t="shared" ref="X20:X32" si="2">SUM(D20:U20)</f>
        <v>0</v>
      </c>
      <c r="Y20" s="54">
        <f t="shared" ref="Y20:Y33" si="3">X20*V20</f>
        <v>0</v>
      </c>
      <c r="Z20" s="79"/>
      <c r="AA20" s="79"/>
    </row>
    <row r="21" spans="1:27" s="95" customFormat="1" ht="15" customHeight="1" x14ac:dyDescent="0.2">
      <c r="A21" s="516" t="s">
        <v>316</v>
      </c>
      <c r="B21" s="517"/>
      <c r="C21" s="518"/>
      <c r="D21" s="294"/>
      <c r="E21" s="296"/>
      <c r="F21" s="294"/>
      <c r="G21" s="296"/>
      <c r="H21" s="294"/>
      <c r="I21" s="296"/>
      <c r="J21" s="294"/>
      <c r="K21" s="296"/>
      <c r="L21" s="294"/>
      <c r="M21" s="296"/>
      <c r="N21" s="294"/>
      <c r="O21" s="296"/>
      <c r="P21" s="294"/>
      <c r="Q21" s="296"/>
      <c r="R21" s="294"/>
      <c r="S21" s="296"/>
      <c r="T21" s="294"/>
      <c r="U21" s="296"/>
      <c r="V21" s="239">
        <v>9.98</v>
      </c>
      <c r="W21" s="102">
        <v>12</v>
      </c>
      <c r="X21" s="103">
        <f t="shared" si="2"/>
        <v>0</v>
      </c>
      <c r="Y21" s="54">
        <f t="shared" si="3"/>
        <v>0</v>
      </c>
      <c r="Z21" s="79"/>
      <c r="AA21" s="79"/>
    </row>
    <row r="22" spans="1:27" s="95" customFormat="1" ht="15" customHeight="1" x14ac:dyDescent="0.2">
      <c r="A22" s="435" t="s">
        <v>317</v>
      </c>
      <c r="B22" s="436"/>
      <c r="C22" s="437"/>
      <c r="D22" s="294"/>
      <c r="E22" s="296"/>
      <c r="F22" s="294"/>
      <c r="G22" s="296"/>
      <c r="H22" s="294"/>
      <c r="I22" s="296"/>
      <c r="J22" s="294"/>
      <c r="K22" s="296"/>
      <c r="L22" s="294"/>
      <c r="M22" s="296"/>
      <c r="N22" s="294"/>
      <c r="O22" s="296"/>
      <c r="P22" s="294"/>
      <c r="Q22" s="296"/>
      <c r="R22" s="294"/>
      <c r="S22" s="296"/>
      <c r="T22" s="294"/>
      <c r="U22" s="296"/>
      <c r="V22" s="239">
        <v>5.9</v>
      </c>
      <c r="W22" s="102">
        <v>12</v>
      </c>
      <c r="X22" s="103">
        <f t="shared" si="2"/>
        <v>0</v>
      </c>
      <c r="Y22" s="54">
        <f t="shared" si="3"/>
        <v>0</v>
      </c>
      <c r="Z22" s="79"/>
      <c r="AA22" s="79"/>
    </row>
    <row r="23" spans="1:27" s="95" customFormat="1" ht="15" customHeight="1" x14ac:dyDescent="0.2">
      <c r="A23" s="435" t="s">
        <v>318</v>
      </c>
      <c r="B23" s="436"/>
      <c r="C23" s="437"/>
      <c r="D23" s="294"/>
      <c r="E23" s="296"/>
      <c r="F23" s="294"/>
      <c r="G23" s="296"/>
      <c r="H23" s="294"/>
      <c r="I23" s="296"/>
      <c r="J23" s="294"/>
      <c r="K23" s="296"/>
      <c r="L23" s="294"/>
      <c r="M23" s="296"/>
      <c r="N23" s="294"/>
      <c r="O23" s="296"/>
      <c r="P23" s="294"/>
      <c r="Q23" s="296"/>
      <c r="R23" s="294"/>
      <c r="S23" s="296"/>
      <c r="T23" s="294"/>
      <c r="U23" s="296"/>
      <c r="V23" s="239">
        <v>4.9000000000000004</v>
      </c>
      <c r="W23" s="102">
        <v>12</v>
      </c>
      <c r="X23" s="103">
        <f t="shared" si="2"/>
        <v>0</v>
      </c>
      <c r="Y23" s="54">
        <f t="shared" si="3"/>
        <v>0</v>
      </c>
      <c r="Z23" s="79"/>
      <c r="AA23" s="79"/>
    </row>
    <row r="24" spans="1:27" s="95" customFormat="1" ht="15" customHeight="1" x14ac:dyDescent="0.2">
      <c r="A24" s="516" t="s">
        <v>319</v>
      </c>
      <c r="B24" s="517"/>
      <c r="C24" s="518"/>
      <c r="D24" s="294"/>
      <c r="E24" s="296"/>
      <c r="F24" s="294"/>
      <c r="G24" s="296"/>
      <c r="H24" s="294"/>
      <c r="I24" s="296"/>
      <c r="J24" s="294"/>
      <c r="K24" s="296"/>
      <c r="L24" s="294"/>
      <c r="M24" s="296"/>
      <c r="N24" s="294"/>
      <c r="O24" s="296"/>
      <c r="P24" s="294"/>
      <c r="Q24" s="296"/>
      <c r="R24" s="294"/>
      <c r="S24" s="296"/>
      <c r="T24" s="294"/>
      <c r="U24" s="296"/>
      <c r="V24" s="239">
        <v>3.9</v>
      </c>
      <c r="W24" s="102">
        <v>12</v>
      </c>
      <c r="X24" s="103">
        <f t="shared" si="2"/>
        <v>0</v>
      </c>
      <c r="Y24" s="54">
        <f t="shared" si="3"/>
        <v>0</v>
      </c>
      <c r="Z24" s="79"/>
      <c r="AA24" s="79"/>
    </row>
    <row r="25" spans="1:27" s="95" customFormat="1" ht="15" customHeight="1" x14ac:dyDescent="0.2">
      <c r="A25" s="516" t="s">
        <v>320</v>
      </c>
      <c r="B25" s="517"/>
      <c r="C25" s="518"/>
      <c r="D25" s="294"/>
      <c r="E25" s="296"/>
      <c r="F25" s="294"/>
      <c r="G25" s="296"/>
      <c r="H25" s="294"/>
      <c r="I25" s="296"/>
      <c r="J25" s="294"/>
      <c r="K25" s="296"/>
      <c r="L25" s="294"/>
      <c r="M25" s="296"/>
      <c r="N25" s="294"/>
      <c r="O25" s="296"/>
      <c r="P25" s="294"/>
      <c r="Q25" s="296"/>
      <c r="R25" s="294"/>
      <c r="S25" s="296"/>
      <c r="T25" s="294"/>
      <c r="U25" s="296"/>
      <c r="V25" s="239">
        <v>12.9</v>
      </c>
      <c r="W25" s="102">
        <v>12</v>
      </c>
      <c r="X25" s="103">
        <f t="shared" si="2"/>
        <v>0</v>
      </c>
      <c r="Y25" s="54">
        <f t="shared" si="3"/>
        <v>0</v>
      </c>
      <c r="Z25" s="79"/>
      <c r="AA25" s="79"/>
    </row>
    <row r="26" spans="1:27" s="95" customFormat="1" ht="15" customHeight="1" x14ac:dyDescent="0.2">
      <c r="A26" s="297" t="s">
        <v>155</v>
      </c>
      <c r="B26" s="298"/>
      <c r="C26" s="299"/>
      <c r="D26" s="294"/>
      <c r="E26" s="296"/>
      <c r="F26" s="294"/>
      <c r="G26" s="296"/>
      <c r="H26" s="294"/>
      <c r="I26" s="296"/>
      <c r="J26" s="294"/>
      <c r="K26" s="296"/>
      <c r="L26" s="294"/>
      <c r="M26" s="296"/>
      <c r="N26" s="294"/>
      <c r="O26" s="296"/>
      <c r="P26" s="294"/>
      <c r="Q26" s="296"/>
      <c r="R26" s="294"/>
      <c r="S26" s="296"/>
      <c r="T26" s="294"/>
      <c r="U26" s="296"/>
      <c r="V26" s="239">
        <v>25.64</v>
      </c>
      <c r="W26" s="53">
        <v>12</v>
      </c>
      <c r="X26" s="103">
        <f t="shared" si="2"/>
        <v>0</v>
      </c>
      <c r="Y26" s="54">
        <f t="shared" si="3"/>
        <v>0</v>
      </c>
      <c r="Z26" s="79"/>
      <c r="AA26" s="79"/>
    </row>
    <row r="27" spans="1:27" s="95" customFormat="1" ht="15" customHeight="1" x14ac:dyDescent="0.2">
      <c r="A27" s="292" t="s">
        <v>145</v>
      </c>
      <c r="B27" s="293"/>
      <c r="C27" s="312"/>
      <c r="D27" s="294"/>
      <c r="E27" s="296"/>
      <c r="F27" s="294"/>
      <c r="G27" s="296"/>
      <c r="H27" s="294"/>
      <c r="I27" s="296"/>
      <c r="J27" s="294"/>
      <c r="K27" s="296"/>
      <c r="L27" s="294"/>
      <c r="M27" s="296"/>
      <c r="N27" s="294"/>
      <c r="O27" s="296"/>
      <c r="P27" s="294"/>
      <c r="Q27" s="296"/>
      <c r="R27" s="294"/>
      <c r="S27" s="296"/>
      <c r="T27" s="294"/>
      <c r="U27" s="296"/>
      <c r="V27" s="239">
        <v>8.84</v>
      </c>
      <c r="W27" s="53">
        <v>12</v>
      </c>
      <c r="X27" s="103">
        <f t="shared" si="2"/>
        <v>0</v>
      </c>
      <c r="Y27" s="54">
        <f t="shared" si="3"/>
        <v>0</v>
      </c>
      <c r="Z27" s="79"/>
      <c r="AA27" s="79"/>
    </row>
    <row r="28" spans="1:27" s="95" customFormat="1" ht="15" customHeight="1" x14ac:dyDescent="0.2">
      <c r="A28" s="292" t="s">
        <v>262</v>
      </c>
      <c r="B28" s="293"/>
      <c r="C28" s="312"/>
      <c r="D28" s="294"/>
      <c r="E28" s="296"/>
      <c r="F28" s="294"/>
      <c r="G28" s="296"/>
      <c r="H28" s="294"/>
      <c r="I28" s="296"/>
      <c r="J28" s="294"/>
      <c r="K28" s="296"/>
      <c r="L28" s="294"/>
      <c r="M28" s="296"/>
      <c r="N28" s="323"/>
      <c r="O28" s="324"/>
      <c r="P28" s="323"/>
      <c r="Q28" s="324"/>
      <c r="R28" s="323"/>
      <c r="S28" s="324"/>
      <c r="T28" s="294"/>
      <c r="U28" s="296"/>
      <c r="V28" s="239">
        <v>23.52</v>
      </c>
      <c r="W28" s="53">
        <v>12</v>
      </c>
      <c r="X28" s="103">
        <f t="shared" si="2"/>
        <v>0</v>
      </c>
      <c r="Y28" s="54">
        <f t="shared" si="3"/>
        <v>0</v>
      </c>
      <c r="Z28" s="81"/>
      <c r="AA28" s="81"/>
    </row>
    <row r="29" spans="1:27" s="95" customFormat="1" ht="15" customHeight="1" x14ac:dyDescent="0.2">
      <c r="A29" s="297" t="s">
        <v>57</v>
      </c>
      <c r="B29" s="298"/>
      <c r="C29" s="299"/>
      <c r="D29" s="332"/>
      <c r="E29" s="333"/>
      <c r="F29" s="332"/>
      <c r="G29" s="333"/>
      <c r="H29" s="332"/>
      <c r="I29" s="333"/>
      <c r="J29" s="332"/>
      <c r="K29" s="333"/>
      <c r="L29" s="332"/>
      <c r="M29" s="333"/>
      <c r="N29" s="332"/>
      <c r="O29" s="333"/>
      <c r="P29" s="332"/>
      <c r="Q29" s="333"/>
      <c r="R29" s="332"/>
      <c r="S29" s="333"/>
      <c r="T29" s="332"/>
      <c r="U29" s="333"/>
      <c r="V29" s="241">
        <v>18.920000000000002</v>
      </c>
      <c r="W29" s="53">
        <v>12</v>
      </c>
      <c r="X29" s="103">
        <f t="shared" si="2"/>
        <v>0</v>
      </c>
      <c r="Y29" s="54">
        <f t="shared" si="3"/>
        <v>0</v>
      </c>
      <c r="Z29" s="79"/>
      <c r="AA29" s="79"/>
    </row>
    <row r="30" spans="1:27" s="95" customFormat="1" ht="15" customHeight="1" x14ac:dyDescent="0.2">
      <c r="A30" s="292" t="s">
        <v>146</v>
      </c>
      <c r="B30" s="293"/>
      <c r="C30" s="312"/>
      <c r="D30" s="294"/>
      <c r="E30" s="296"/>
      <c r="F30" s="294"/>
      <c r="G30" s="296"/>
      <c r="H30" s="294"/>
      <c r="I30" s="296"/>
      <c r="J30" s="294"/>
      <c r="K30" s="296"/>
      <c r="L30" s="294"/>
      <c r="M30" s="296"/>
      <c r="N30" s="294"/>
      <c r="O30" s="296"/>
      <c r="P30" s="294"/>
      <c r="Q30" s="296"/>
      <c r="R30" s="294"/>
      <c r="S30" s="296"/>
      <c r="T30" s="294"/>
      <c r="U30" s="296"/>
      <c r="V30" s="240">
        <v>17.8</v>
      </c>
      <c r="W30" s="53">
        <v>12</v>
      </c>
      <c r="X30" s="103">
        <f t="shared" si="2"/>
        <v>0</v>
      </c>
      <c r="Y30" s="54">
        <f t="shared" si="3"/>
        <v>0</v>
      </c>
      <c r="Z30" s="79"/>
      <c r="AA30" s="79"/>
    </row>
    <row r="31" spans="1:27" s="95" customFormat="1" ht="15" customHeight="1" x14ac:dyDescent="0.2">
      <c r="A31" s="292" t="s">
        <v>147</v>
      </c>
      <c r="B31" s="293"/>
      <c r="C31" s="312"/>
      <c r="D31" s="294"/>
      <c r="E31" s="296"/>
      <c r="F31" s="294"/>
      <c r="G31" s="296"/>
      <c r="H31" s="294"/>
      <c r="I31" s="296"/>
      <c r="J31" s="294"/>
      <c r="K31" s="296"/>
      <c r="L31" s="294"/>
      <c r="M31" s="296"/>
      <c r="N31" s="294"/>
      <c r="O31" s="296"/>
      <c r="P31" s="294"/>
      <c r="Q31" s="296"/>
      <c r="R31" s="294"/>
      <c r="S31" s="296"/>
      <c r="T31" s="294"/>
      <c r="U31" s="296"/>
      <c r="V31" s="240">
        <v>12.2</v>
      </c>
      <c r="W31" s="53">
        <v>12</v>
      </c>
      <c r="X31" s="103">
        <f t="shared" si="2"/>
        <v>0</v>
      </c>
      <c r="Y31" s="54">
        <f t="shared" si="3"/>
        <v>0</v>
      </c>
      <c r="Z31" s="79"/>
      <c r="AA31" s="79"/>
    </row>
    <row r="32" spans="1:27" s="95" customFormat="1" ht="15" customHeight="1" x14ac:dyDescent="0.2">
      <c r="A32" s="292" t="s">
        <v>270</v>
      </c>
      <c r="B32" s="431"/>
      <c r="C32" s="432"/>
      <c r="D32" s="514"/>
      <c r="E32" s="515"/>
      <c r="F32" s="318"/>
      <c r="G32" s="319"/>
      <c r="H32" s="318"/>
      <c r="I32" s="319"/>
      <c r="J32" s="318"/>
      <c r="K32" s="319"/>
      <c r="L32" s="318"/>
      <c r="M32" s="319"/>
      <c r="N32" s="318"/>
      <c r="O32" s="319"/>
      <c r="P32" s="323"/>
      <c r="Q32" s="324"/>
      <c r="R32" s="323"/>
      <c r="S32" s="324"/>
      <c r="T32" s="294"/>
      <c r="U32" s="296"/>
      <c r="V32" s="240">
        <v>33.479999999999997</v>
      </c>
      <c r="W32" s="53">
        <v>12</v>
      </c>
      <c r="X32" s="103">
        <f t="shared" si="2"/>
        <v>0</v>
      </c>
      <c r="Y32" s="54">
        <f t="shared" si="3"/>
        <v>0</v>
      </c>
      <c r="Z32" s="79"/>
      <c r="AA32" s="79"/>
    </row>
    <row r="33" spans="1:27" s="95" customFormat="1" ht="15" customHeight="1" x14ac:dyDescent="0.2">
      <c r="A33" s="307" t="s">
        <v>86</v>
      </c>
      <c r="B33" s="308"/>
      <c r="C33" s="309"/>
      <c r="D33" s="514"/>
      <c r="E33" s="515"/>
      <c r="F33" s="514"/>
      <c r="G33" s="515"/>
      <c r="H33" s="514"/>
      <c r="I33" s="515"/>
      <c r="J33" s="318"/>
      <c r="K33" s="319"/>
      <c r="L33" s="514"/>
      <c r="M33" s="515"/>
      <c r="N33" s="404"/>
      <c r="O33" s="405"/>
      <c r="P33" s="255"/>
      <c r="Q33" s="256"/>
      <c r="R33" s="254"/>
      <c r="S33" s="254"/>
      <c r="T33" s="404"/>
      <c r="U33" s="405"/>
      <c r="V33" s="240">
        <v>33.479999999999997</v>
      </c>
      <c r="W33" s="71">
        <v>12</v>
      </c>
      <c r="X33" s="103">
        <f t="shared" ref="X33:X88" si="4">SUM(D33:U33)</f>
        <v>0</v>
      </c>
      <c r="Y33" s="54">
        <f t="shared" si="3"/>
        <v>0</v>
      </c>
      <c r="Z33" s="79"/>
      <c r="AA33" s="79"/>
    </row>
    <row r="34" spans="1:27" s="95" customFormat="1" ht="15" customHeight="1" x14ac:dyDescent="0.2">
      <c r="A34" s="433" t="s">
        <v>141</v>
      </c>
      <c r="B34" s="434"/>
      <c r="C34" s="434"/>
      <c r="D34" s="320" t="s">
        <v>53</v>
      </c>
      <c r="E34" s="320"/>
      <c r="F34" s="325" t="s">
        <v>302</v>
      </c>
      <c r="G34" s="326"/>
      <c r="H34" s="320" t="s">
        <v>107</v>
      </c>
      <c r="I34" s="320"/>
      <c r="J34" s="406" t="s">
        <v>29</v>
      </c>
      <c r="K34" s="406"/>
      <c r="L34" s="320" t="s">
        <v>152</v>
      </c>
      <c r="M34" s="320"/>
      <c r="N34" s="321" t="s">
        <v>301</v>
      </c>
      <c r="O34" s="322"/>
      <c r="P34" s="325" t="s">
        <v>303</v>
      </c>
      <c r="Q34" s="326"/>
      <c r="R34" s="321" t="s">
        <v>291</v>
      </c>
      <c r="S34" s="322"/>
      <c r="T34" s="321" t="s">
        <v>292</v>
      </c>
      <c r="U34" s="322"/>
      <c r="V34" s="86" t="s">
        <v>1</v>
      </c>
      <c r="W34" s="86" t="s">
        <v>142</v>
      </c>
      <c r="X34" s="258" t="s">
        <v>28</v>
      </c>
      <c r="Y34" s="258" t="s">
        <v>2</v>
      </c>
      <c r="Z34" s="79"/>
      <c r="AA34" s="79"/>
    </row>
    <row r="35" spans="1:27" s="95" customFormat="1" ht="15" customHeight="1" x14ac:dyDescent="0.2">
      <c r="A35" s="516" t="s">
        <v>206</v>
      </c>
      <c r="B35" s="517"/>
      <c r="C35" s="518"/>
      <c r="D35" s="294"/>
      <c r="E35" s="296"/>
      <c r="F35" s="294"/>
      <c r="G35" s="296"/>
      <c r="H35" s="294"/>
      <c r="I35" s="296"/>
      <c r="J35" s="294"/>
      <c r="K35" s="296"/>
      <c r="L35" s="294"/>
      <c r="M35" s="296"/>
      <c r="N35" s="294"/>
      <c r="O35" s="296"/>
      <c r="P35" s="294"/>
      <c r="Q35" s="296"/>
      <c r="R35" s="294"/>
      <c r="S35" s="296"/>
      <c r="T35" s="294"/>
      <c r="U35" s="296"/>
      <c r="V35" s="241">
        <v>29</v>
      </c>
      <c r="W35" s="102">
        <v>12</v>
      </c>
      <c r="X35" s="103">
        <f t="shared" si="4"/>
        <v>0</v>
      </c>
      <c r="Y35" s="54">
        <f t="shared" ref="Y35:Y80" si="5">X35*V35</f>
        <v>0</v>
      </c>
      <c r="Z35" s="79"/>
      <c r="AA35" s="79"/>
    </row>
    <row r="36" spans="1:27" s="95" customFormat="1" ht="15" customHeight="1" x14ac:dyDescent="0.2">
      <c r="A36" s="435" t="s">
        <v>236</v>
      </c>
      <c r="B36" s="436"/>
      <c r="C36" s="437"/>
      <c r="D36" s="294"/>
      <c r="E36" s="296"/>
      <c r="F36" s="294"/>
      <c r="G36" s="296"/>
      <c r="H36" s="294"/>
      <c r="I36" s="296"/>
      <c r="J36" s="294"/>
      <c r="K36" s="296"/>
      <c r="L36" s="294"/>
      <c r="M36" s="296"/>
      <c r="N36" s="294"/>
      <c r="O36" s="296"/>
      <c r="P36" s="294"/>
      <c r="Q36" s="296"/>
      <c r="R36" s="294"/>
      <c r="S36" s="296"/>
      <c r="T36" s="294"/>
      <c r="U36" s="296"/>
      <c r="V36" s="240">
        <v>8.06</v>
      </c>
      <c r="W36" s="102">
        <v>12</v>
      </c>
      <c r="X36" s="103">
        <f t="shared" si="4"/>
        <v>0</v>
      </c>
      <c r="Y36" s="54">
        <f t="shared" si="5"/>
        <v>0</v>
      </c>
      <c r="Z36" s="79"/>
      <c r="AA36" s="79"/>
    </row>
    <row r="37" spans="1:27" s="95" customFormat="1" ht="15" customHeight="1" x14ac:dyDescent="0.2">
      <c r="A37" s="292" t="s">
        <v>149</v>
      </c>
      <c r="B37" s="293"/>
      <c r="C37" s="312"/>
      <c r="D37" s="294"/>
      <c r="E37" s="296"/>
      <c r="F37" s="294"/>
      <c r="G37" s="296"/>
      <c r="H37" s="294"/>
      <c r="I37" s="296"/>
      <c r="J37" s="294"/>
      <c r="K37" s="296"/>
      <c r="L37" s="294"/>
      <c r="M37" s="296"/>
      <c r="N37" s="294"/>
      <c r="O37" s="296"/>
      <c r="P37" s="294"/>
      <c r="Q37" s="296"/>
      <c r="R37" s="294"/>
      <c r="S37" s="296"/>
      <c r="T37" s="294"/>
      <c r="U37" s="296"/>
      <c r="V37" s="239">
        <v>13.32</v>
      </c>
      <c r="W37" s="53">
        <v>12</v>
      </c>
      <c r="X37" s="103">
        <f t="shared" si="4"/>
        <v>0</v>
      </c>
      <c r="Y37" s="54">
        <f t="shared" si="5"/>
        <v>0</v>
      </c>
      <c r="Z37" s="79"/>
      <c r="AA37" s="79"/>
    </row>
    <row r="38" spans="1:27" s="95" customFormat="1" ht="15" customHeight="1" x14ac:dyDescent="0.2">
      <c r="A38" s="292" t="s">
        <v>62</v>
      </c>
      <c r="B38" s="293"/>
      <c r="C38" s="312"/>
      <c r="D38" s="294"/>
      <c r="E38" s="296"/>
      <c r="F38" s="294"/>
      <c r="G38" s="296"/>
      <c r="H38" s="294"/>
      <c r="I38" s="296"/>
      <c r="J38" s="294"/>
      <c r="K38" s="296"/>
      <c r="L38" s="294"/>
      <c r="M38" s="296"/>
      <c r="N38" s="294"/>
      <c r="O38" s="296"/>
      <c r="P38" s="294"/>
      <c r="Q38" s="296"/>
      <c r="R38" s="294"/>
      <c r="S38" s="296"/>
      <c r="T38" s="294"/>
      <c r="U38" s="296"/>
      <c r="V38" s="239">
        <v>40.200000000000003</v>
      </c>
      <c r="W38" s="53">
        <v>12</v>
      </c>
      <c r="X38" s="103">
        <f t="shared" si="4"/>
        <v>0</v>
      </c>
      <c r="Y38" s="54">
        <f t="shared" si="5"/>
        <v>0</v>
      </c>
      <c r="Z38" s="79"/>
      <c r="AA38" s="79"/>
    </row>
    <row r="39" spans="1:27" s="95" customFormat="1" ht="15" customHeight="1" x14ac:dyDescent="0.2">
      <c r="A39" s="307" t="s">
        <v>148</v>
      </c>
      <c r="B39" s="308"/>
      <c r="C39" s="309"/>
      <c r="D39" s="294"/>
      <c r="E39" s="296"/>
      <c r="F39" s="294"/>
      <c r="G39" s="296"/>
      <c r="H39" s="294"/>
      <c r="I39" s="296"/>
      <c r="J39" s="294"/>
      <c r="K39" s="296"/>
      <c r="L39" s="294"/>
      <c r="M39" s="296"/>
      <c r="N39" s="294"/>
      <c r="O39" s="296"/>
      <c r="P39" s="294"/>
      <c r="Q39" s="296"/>
      <c r="R39" s="294"/>
      <c r="S39" s="296"/>
      <c r="T39" s="294"/>
      <c r="U39" s="296"/>
      <c r="V39" s="239">
        <v>18.920000000000002</v>
      </c>
      <c r="W39" s="55">
        <v>12</v>
      </c>
      <c r="X39" s="145">
        <f>SUM(D39:U39)</f>
        <v>0</v>
      </c>
      <c r="Y39" s="54">
        <f>X39*V39</f>
        <v>0</v>
      </c>
      <c r="Z39" s="79"/>
      <c r="AA39" s="79"/>
    </row>
    <row r="40" spans="1:27" s="95" customFormat="1" ht="15" customHeight="1" x14ac:dyDescent="0.2">
      <c r="A40" s="307" t="s">
        <v>293</v>
      </c>
      <c r="B40" s="308"/>
      <c r="C40" s="309"/>
      <c r="D40" s="294"/>
      <c r="E40" s="296"/>
      <c r="F40" s="294"/>
      <c r="G40" s="296"/>
      <c r="H40" s="294"/>
      <c r="I40" s="296"/>
      <c r="J40" s="294"/>
      <c r="K40" s="296"/>
      <c r="L40" s="294"/>
      <c r="M40" s="296"/>
      <c r="N40" s="294"/>
      <c r="O40" s="296"/>
      <c r="P40" s="294"/>
      <c r="Q40" s="296"/>
      <c r="R40" s="294"/>
      <c r="S40" s="296"/>
      <c r="T40" s="294"/>
      <c r="U40" s="296"/>
      <c r="V40" s="239">
        <v>35.9</v>
      </c>
      <c r="W40" s="55">
        <v>12</v>
      </c>
      <c r="X40" s="145">
        <f>SUM(D40:U40)</f>
        <v>0</v>
      </c>
      <c r="Y40" s="54">
        <f>X40*V40</f>
        <v>0</v>
      </c>
      <c r="Z40" s="79"/>
      <c r="AA40" s="79"/>
    </row>
    <row r="41" spans="1:27" s="95" customFormat="1" ht="15" customHeight="1" x14ac:dyDescent="0.2">
      <c r="A41" s="292" t="s">
        <v>295</v>
      </c>
      <c r="B41" s="293"/>
      <c r="C41" s="312"/>
      <c r="D41" s="294"/>
      <c r="E41" s="296"/>
      <c r="F41" s="294"/>
      <c r="G41" s="296"/>
      <c r="H41" s="294"/>
      <c r="I41" s="296"/>
      <c r="J41" s="294"/>
      <c r="K41" s="296"/>
      <c r="L41" s="323"/>
      <c r="M41" s="324"/>
      <c r="N41" s="323"/>
      <c r="O41" s="324"/>
      <c r="P41" s="323"/>
      <c r="Q41" s="324"/>
      <c r="R41" s="323"/>
      <c r="S41" s="324"/>
      <c r="T41" s="323"/>
      <c r="U41" s="324"/>
      <c r="V41" s="239">
        <v>55.8</v>
      </c>
      <c r="W41" s="55">
        <v>12</v>
      </c>
      <c r="X41" s="145">
        <f>SUM(D41:U41)</f>
        <v>0</v>
      </c>
      <c r="Y41" s="54">
        <f>X41*V41</f>
        <v>0</v>
      </c>
      <c r="Z41" s="79"/>
      <c r="AA41" s="79"/>
    </row>
    <row r="42" spans="1:27" s="97" customFormat="1" ht="15" customHeight="1" x14ac:dyDescent="0.2">
      <c r="A42" s="433" t="s">
        <v>78</v>
      </c>
      <c r="B42" s="434"/>
      <c r="C42" s="482"/>
      <c r="D42" s="348" t="s">
        <v>231</v>
      </c>
      <c r="E42" s="355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86" t="s">
        <v>1</v>
      </c>
      <c r="W42" s="86" t="s">
        <v>142</v>
      </c>
      <c r="X42" s="258" t="s">
        <v>28</v>
      </c>
      <c r="Y42" s="258" t="s">
        <v>2</v>
      </c>
      <c r="Z42" s="93"/>
      <c r="AA42" s="93"/>
    </row>
    <row r="43" spans="1:27" s="97" customFormat="1" ht="15" customHeight="1" x14ac:dyDescent="0.2">
      <c r="A43" s="511" t="s">
        <v>271</v>
      </c>
      <c r="B43" s="512"/>
      <c r="C43" s="513"/>
      <c r="D43" s="300"/>
      <c r="E43" s="300"/>
      <c r="F43" s="76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238">
        <v>53.64</v>
      </c>
      <c r="W43" s="78">
        <v>12</v>
      </c>
      <c r="X43" s="103">
        <f t="shared" si="4"/>
        <v>0</v>
      </c>
      <c r="Y43" s="54">
        <f t="shared" si="5"/>
        <v>0</v>
      </c>
      <c r="Z43" s="93"/>
      <c r="AA43" s="93"/>
    </row>
    <row r="44" spans="1:27" s="97" customFormat="1" ht="15" customHeight="1" x14ac:dyDescent="0.2">
      <c r="A44" s="292" t="s">
        <v>108</v>
      </c>
      <c r="B44" s="293"/>
      <c r="C44" s="312"/>
      <c r="D44" s="300"/>
      <c r="E44" s="300"/>
      <c r="F44" s="67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239">
        <v>20.72</v>
      </c>
      <c r="W44" s="57">
        <v>12</v>
      </c>
      <c r="X44" s="103">
        <f t="shared" si="4"/>
        <v>0</v>
      </c>
      <c r="Y44" s="54">
        <f t="shared" si="5"/>
        <v>0</v>
      </c>
      <c r="Z44" s="93"/>
      <c r="AA44" s="93"/>
    </row>
    <row r="45" spans="1:27" s="97" customFormat="1" ht="15" customHeight="1" x14ac:dyDescent="0.2">
      <c r="A45" s="292" t="s">
        <v>90</v>
      </c>
      <c r="B45" s="293"/>
      <c r="C45" s="312"/>
      <c r="D45" s="300"/>
      <c r="E45" s="300"/>
      <c r="F45" s="67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239">
        <v>55.77</v>
      </c>
      <c r="W45" s="57">
        <v>12</v>
      </c>
      <c r="X45" s="103">
        <f t="shared" si="4"/>
        <v>0</v>
      </c>
      <c r="Y45" s="54">
        <f t="shared" si="5"/>
        <v>0</v>
      </c>
      <c r="Z45" s="93"/>
      <c r="AA45" s="93"/>
    </row>
    <row r="46" spans="1:27" s="97" customFormat="1" ht="15" customHeight="1" x14ac:dyDescent="0.2">
      <c r="A46" s="292" t="s">
        <v>109</v>
      </c>
      <c r="B46" s="293"/>
      <c r="C46" s="312"/>
      <c r="D46" s="300"/>
      <c r="E46" s="300"/>
      <c r="F46" s="67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239">
        <v>22.28</v>
      </c>
      <c r="W46" s="57">
        <v>12</v>
      </c>
      <c r="X46" s="103">
        <f t="shared" si="4"/>
        <v>0</v>
      </c>
      <c r="Y46" s="54">
        <f t="shared" si="5"/>
        <v>0</v>
      </c>
      <c r="Z46" s="93"/>
      <c r="AA46" s="93"/>
    </row>
    <row r="47" spans="1:27" s="97" customFormat="1" ht="15" customHeight="1" x14ac:dyDescent="0.2">
      <c r="A47" s="292" t="s">
        <v>273</v>
      </c>
      <c r="B47" s="431"/>
      <c r="C47" s="432"/>
      <c r="D47" s="300"/>
      <c r="E47" s="300"/>
      <c r="F47" s="67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239">
        <v>44.68</v>
      </c>
      <c r="W47" s="57">
        <v>12</v>
      </c>
      <c r="X47" s="103">
        <f>SUM(D47:U47)</f>
        <v>0</v>
      </c>
      <c r="Y47" s="54">
        <f>X47*V47</f>
        <v>0</v>
      </c>
      <c r="Z47" s="93"/>
      <c r="AA47" s="93"/>
    </row>
    <row r="48" spans="1:27" s="95" customFormat="1" ht="15" customHeight="1" x14ac:dyDescent="0.2">
      <c r="A48" s="292" t="s">
        <v>91</v>
      </c>
      <c r="B48" s="293"/>
      <c r="C48" s="312"/>
      <c r="D48" s="300"/>
      <c r="E48" s="300"/>
      <c r="F48" s="67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239">
        <v>44.57</v>
      </c>
      <c r="W48" s="57">
        <v>12</v>
      </c>
      <c r="X48" s="103">
        <f t="shared" si="4"/>
        <v>0</v>
      </c>
      <c r="Y48" s="54">
        <f t="shared" si="5"/>
        <v>0</v>
      </c>
      <c r="Z48" s="79"/>
      <c r="AA48" s="79"/>
    </row>
    <row r="49" spans="1:27" s="95" customFormat="1" ht="15" customHeight="1" x14ac:dyDescent="0.2">
      <c r="A49" s="292" t="s">
        <v>110</v>
      </c>
      <c r="B49" s="293"/>
      <c r="C49" s="312"/>
      <c r="D49" s="300"/>
      <c r="E49" s="300"/>
      <c r="F49" s="67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239">
        <v>21.05</v>
      </c>
      <c r="W49" s="57">
        <v>12</v>
      </c>
      <c r="X49" s="103">
        <f t="shared" si="4"/>
        <v>0</v>
      </c>
      <c r="Y49" s="54">
        <f t="shared" si="5"/>
        <v>0</v>
      </c>
      <c r="Z49" s="79"/>
      <c r="AA49" s="79"/>
    </row>
    <row r="50" spans="1:27" s="95" customFormat="1" ht="15" customHeight="1" x14ac:dyDescent="0.2">
      <c r="A50" s="292" t="s">
        <v>89</v>
      </c>
      <c r="B50" s="293"/>
      <c r="C50" s="312"/>
      <c r="D50" s="300"/>
      <c r="E50" s="300"/>
      <c r="F50" s="67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239">
        <v>44.57</v>
      </c>
      <c r="W50" s="57">
        <v>12</v>
      </c>
      <c r="X50" s="103">
        <f t="shared" si="4"/>
        <v>0</v>
      </c>
      <c r="Y50" s="54">
        <f t="shared" si="5"/>
        <v>0</v>
      </c>
      <c r="Z50" s="79"/>
      <c r="AA50" s="79"/>
    </row>
    <row r="51" spans="1:27" s="95" customFormat="1" ht="15" customHeight="1" x14ac:dyDescent="0.2">
      <c r="A51" s="292" t="s">
        <v>111</v>
      </c>
      <c r="B51" s="293"/>
      <c r="C51" s="312"/>
      <c r="D51" s="300"/>
      <c r="E51" s="300"/>
      <c r="F51" s="67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239">
        <v>15.56</v>
      </c>
      <c r="W51" s="57">
        <v>12</v>
      </c>
      <c r="X51" s="103">
        <f t="shared" si="4"/>
        <v>0</v>
      </c>
      <c r="Y51" s="54">
        <f t="shared" si="5"/>
        <v>0</v>
      </c>
      <c r="Z51" s="79"/>
      <c r="AA51" s="79"/>
    </row>
    <row r="52" spans="1:27" s="95" customFormat="1" ht="15" customHeight="1" x14ac:dyDescent="0.2">
      <c r="A52" s="292" t="s">
        <v>92</v>
      </c>
      <c r="B52" s="293"/>
      <c r="C52" s="312"/>
      <c r="D52" s="300"/>
      <c r="E52" s="300"/>
      <c r="F52" s="67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239">
        <v>48.04</v>
      </c>
      <c r="W52" s="57">
        <v>12</v>
      </c>
      <c r="X52" s="103">
        <f t="shared" si="4"/>
        <v>0</v>
      </c>
      <c r="Y52" s="54">
        <f t="shared" si="5"/>
        <v>0</v>
      </c>
      <c r="Z52" s="79"/>
      <c r="AA52" s="79"/>
    </row>
    <row r="53" spans="1:27" s="95" customFormat="1" ht="15" customHeight="1" x14ac:dyDescent="0.2">
      <c r="A53" s="292" t="s">
        <v>112</v>
      </c>
      <c r="B53" s="293"/>
      <c r="C53" s="312"/>
      <c r="D53" s="300"/>
      <c r="E53" s="300"/>
      <c r="F53" s="67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239">
        <v>21.05</v>
      </c>
      <c r="W53" s="57">
        <v>12</v>
      </c>
      <c r="X53" s="103">
        <f t="shared" si="4"/>
        <v>0</v>
      </c>
      <c r="Y53" s="54">
        <f t="shared" si="5"/>
        <v>0</v>
      </c>
      <c r="Z53" s="79"/>
      <c r="AA53" s="79"/>
    </row>
    <row r="54" spans="1:27" s="95" customFormat="1" ht="15" customHeight="1" x14ac:dyDescent="0.2">
      <c r="A54" s="292" t="s">
        <v>93</v>
      </c>
      <c r="B54" s="293"/>
      <c r="C54" s="312"/>
      <c r="D54" s="300"/>
      <c r="E54" s="300"/>
      <c r="F54" s="67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239">
        <v>70.44</v>
      </c>
      <c r="W54" s="57">
        <v>12</v>
      </c>
      <c r="X54" s="103">
        <f t="shared" si="4"/>
        <v>0</v>
      </c>
      <c r="Y54" s="54">
        <f t="shared" si="5"/>
        <v>0</v>
      </c>
      <c r="Z54" s="79"/>
      <c r="AA54" s="79"/>
    </row>
    <row r="55" spans="1:27" s="95" customFormat="1" ht="15" customHeight="1" x14ac:dyDescent="0.2">
      <c r="A55" s="292" t="s">
        <v>298</v>
      </c>
      <c r="B55" s="293"/>
      <c r="C55" s="312"/>
      <c r="D55" s="300"/>
      <c r="E55" s="300"/>
      <c r="F55" s="67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239">
        <v>163.4</v>
      </c>
      <c r="W55" s="57">
        <v>1</v>
      </c>
      <c r="X55" s="103">
        <f>SUM(D55:U55)</f>
        <v>0</v>
      </c>
      <c r="Y55" s="54">
        <f>X55*V55</f>
        <v>0</v>
      </c>
      <c r="Z55" s="79"/>
      <c r="AA55" s="79"/>
    </row>
    <row r="56" spans="1:27" s="95" customFormat="1" ht="15" customHeight="1" x14ac:dyDescent="0.2">
      <c r="A56" s="292" t="s">
        <v>296</v>
      </c>
      <c r="B56" s="293"/>
      <c r="C56" s="312"/>
      <c r="D56" s="300"/>
      <c r="E56" s="300"/>
      <c r="F56" s="188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239">
        <v>49.8</v>
      </c>
      <c r="W56" s="57">
        <v>12</v>
      </c>
      <c r="X56" s="103">
        <f>SUM(D56:U56)</f>
        <v>0</v>
      </c>
      <c r="Y56" s="54">
        <f>X56*V56</f>
        <v>0</v>
      </c>
      <c r="Z56" s="79"/>
      <c r="AA56" s="79"/>
    </row>
    <row r="57" spans="1:27" s="95" customFormat="1" ht="15" customHeight="1" x14ac:dyDescent="0.2">
      <c r="A57" s="433" t="s">
        <v>87</v>
      </c>
      <c r="B57" s="434"/>
      <c r="C57" s="434"/>
      <c r="D57" s="320" t="s">
        <v>98</v>
      </c>
      <c r="E57" s="348"/>
      <c r="F57" s="8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89"/>
      <c r="V57" s="87" t="s">
        <v>1</v>
      </c>
      <c r="W57" s="86" t="s">
        <v>32</v>
      </c>
      <c r="X57" s="227" t="s">
        <v>28</v>
      </c>
      <c r="Y57" s="227" t="s">
        <v>2</v>
      </c>
      <c r="Z57" s="79"/>
      <c r="AA57" s="79"/>
    </row>
    <row r="58" spans="1:27" s="95" customFormat="1" ht="15" customHeight="1" x14ac:dyDescent="0.2">
      <c r="A58" s="292" t="s">
        <v>206</v>
      </c>
      <c r="B58" s="293"/>
      <c r="C58" s="312"/>
      <c r="D58" s="294"/>
      <c r="E58" s="296"/>
      <c r="F58" s="519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  <c r="R58" s="376"/>
      <c r="S58" s="376"/>
      <c r="T58" s="376"/>
      <c r="U58" s="376"/>
      <c r="V58" s="239">
        <v>29</v>
      </c>
      <c r="W58" s="53">
        <v>12</v>
      </c>
      <c r="X58" s="103">
        <f t="shared" si="4"/>
        <v>0</v>
      </c>
      <c r="Y58" s="54">
        <f t="shared" si="5"/>
        <v>0</v>
      </c>
      <c r="Z58" s="79"/>
      <c r="AA58" s="79"/>
    </row>
    <row r="59" spans="1:27" s="95" customFormat="1" ht="15" customHeight="1" x14ac:dyDescent="0.2">
      <c r="A59" s="292" t="s">
        <v>149</v>
      </c>
      <c r="B59" s="293"/>
      <c r="C59" s="312"/>
      <c r="D59" s="294"/>
      <c r="E59" s="296"/>
      <c r="F59" s="519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6"/>
      <c r="V59" s="239">
        <v>14.44</v>
      </c>
      <c r="W59" s="53">
        <v>12</v>
      </c>
      <c r="X59" s="103">
        <f t="shared" si="4"/>
        <v>0</v>
      </c>
      <c r="Y59" s="54">
        <f t="shared" si="5"/>
        <v>0</v>
      </c>
      <c r="Z59" s="79"/>
      <c r="AA59" s="79"/>
    </row>
    <row r="60" spans="1:27" s="95" customFormat="1" ht="15" customHeight="1" x14ac:dyDescent="0.2">
      <c r="A60" s="292" t="s">
        <v>49</v>
      </c>
      <c r="B60" s="293"/>
      <c r="C60" s="312"/>
      <c r="D60" s="294"/>
      <c r="E60" s="296"/>
      <c r="F60" s="519"/>
      <c r="G60" s="376"/>
      <c r="H60" s="376"/>
      <c r="I60" s="376"/>
      <c r="J60" s="376"/>
      <c r="K60" s="376"/>
      <c r="L60" s="376"/>
      <c r="M60" s="376"/>
      <c r="N60" s="376"/>
      <c r="O60" s="376"/>
      <c r="P60" s="376"/>
      <c r="Q60" s="376"/>
      <c r="R60" s="376"/>
      <c r="S60" s="376"/>
      <c r="T60" s="376"/>
      <c r="U60" s="376"/>
      <c r="V60" s="239">
        <v>31.24</v>
      </c>
      <c r="W60" s="53">
        <v>12</v>
      </c>
      <c r="X60" s="103">
        <f t="shared" si="4"/>
        <v>0</v>
      </c>
      <c r="Y60" s="54">
        <f t="shared" si="5"/>
        <v>0</v>
      </c>
      <c r="Z60" s="79"/>
      <c r="AA60" s="79"/>
    </row>
    <row r="61" spans="1:27" s="95" customFormat="1" ht="15" customHeight="1" x14ac:dyDescent="0.2">
      <c r="A61" s="292" t="s">
        <v>52</v>
      </c>
      <c r="B61" s="293"/>
      <c r="C61" s="312"/>
      <c r="D61" s="294"/>
      <c r="E61" s="296"/>
      <c r="F61" s="519"/>
      <c r="G61" s="376"/>
      <c r="H61" s="376"/>
      <c r="I61" s="376"/>
      <c r="J61" s="376"/>
      <c r="K61" s="376"/>
      <c r="L61" s="376"/>
      <c r="M61" s="376"/>
      <c r="N61" s="376"/>
      <c r="O61" s="376"/>
      <c r="P61" s="376"/>
      <c r="Q61" s="376"/>
      <c r="R61" s="376"/>
      <c r="S61" s="376"/>
      <c r="T61" s="376"/>
      <c r="U61" s="376"/>
      <c r="V61" s="239">
        <v>27.88</v>
      </c>
      <c r="W61" s="55">
        <v>12</v>
      </c>
      <c r="X61" s="103">
        <f t="shared" si="4"/>
        <v>0</v>
      </c>
      <c r="Y61" s="54">
        <f t="shared" si="5"/>
        <v>0</v>
      </c>
      <c r="Z61" s="79"/>
      <c r="AA61" s="79"/>
    </row>
    <row r="62" spans="1:27" s="95" customFormat="1" ht="15" customHeight="1" x14ac:dyDescent="0.2">
      <c r="A62" s="292" t="s">
        <v>270</v>
      </c>
      <c r="B62" s="431"/>
      <c r="C62" s="432"/>
      <c r="D62" s="294"/>
      <c r="E62" s="296"/>
      <c r="F62" s="221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39">
        <v>33.479999999999997</v>
      </c>
      <c r="W62" s="55">
        <v>12</v>
      </c>
      <c r="X62" s="103">
        <f>SUM(D62:U62)</f>
        <v>0</v>
      </c>
      <c r="Y62" s="54">
        <f>X62*V62</f>
        <v>0</v>
      </c>
      <c r="Z62" s="79"/>
      <c r="AA62" s="79"/>
    </row>
    <row r="63" spans="1:27" s="95" customFormat="1" ht="15" customHeight="1" x14ac:dyDescent="0.2">
      <c r="A63" s="292" t="s">
        <v>298</v>
      </c>
      <c r="B63" s="293"/>
      <c r="C63" s="312"/>
      <c r="D63" s="294"/>
      <c r="E63" s="296"/>
      <c r="F63" s="538"/>
      <c r="G63" s="539"/>
      <c r="H63" s="539"/>
      <c r="I63" s="539"/>
      <c r="J63" s="539"/>
      <c r="K63" s="539"/>
      <c r="L63" s="539"/>
      <c r="M63" s="539"/>
      <c r="N63" s="539"/>
      <c r="O63" s="539"/>
      <c r="P63" s="539"/>
      <c r="Q63" s="539"/>
      <c r="R63" s="539"/>
      <c r="S63" s="539"/>
      <c r="T63" s="539"/>
      <c r="U63" s="539"/>
      <c r="V63" s="236">
        <v>163.4</v>
      </c>
      <c r="W63" s="55">
        <v>1</v>
      </c>
      <c r="X63" s="103">
        <f t="shared" si="4"/>
        <v>0</v>
      </c>
      <c r="Y63" s="54">
        <f t="shared" si="5"/>
        <v>0</v>
      </c>
      <c r="Z63" s="58"/>
      <c r="AA63" s="58"/>
    </row>
    <row r="64" spans="1:27" s="95" customFormat="1" ht="15" customHeight="1" x14ac:dyDescent="0.2">
      <c r="A64" s="433" t="s">
        <v>127</v>
      </c>
      <c r="B64" s="434"/>
      <c r="C64" s="434"/>
      <c r="D64" s="313" t="s">
        <v>232</v>
      </c>
      <c r="E64" s="315"/>
      <c r="F64" s="313" t="s">
        <v>233</v>
      </c>
      <c r="G64" s="315"/>
      <c r="H64" s="313" t="s">
        <v>234</v>
      </c>
      <c r="I64" s="315"/>
      <c r="J64" s="313" t="s">
        <v>272</v>
      </c>
      <c r="K64" s="315"/>
      <c r="L64" s="313"/>
      <c r="M64" s="314"/>
      <c r="N64" s="314"/>
      <c r="O64" s="314"/>
      <c r="P64" s="314"/>
      <c r="Q64" s="314"/>
      <c r="R64" s="314"/>
      <c r="S64" s="314"/>
      <c r="T64" s="314"/>
      <c r="U64" s="315"/>
      <c r="V64" s="86" t="s">
        <v>1</v>
      </c>
      <c r="W64" s="86" t="s">
        <v>142</v>
      </c>
      <c r="X64" s="227" t="s">
        <v>28</v>
      </c>
      <c r="Y64" s="227" t="s">
        <v>2</v>
      </c>
      <c r="Z64" s="59"/>
      <c r="AA64" s="60"/>
    </row>
    <row r="65" spans="1:27" s="95" customFormat="1" ht="15" customHeight="1" x14ac:dyDescent="0.2">
      <c r="A65" s="297" t="s">
        <v>128</v>
      </c>
      <c r="B65" s="298"/>
      <c r="C65" s="299"/>
      <c r="D65" s="300"/>
      <c r="E65" s="300"/>
      <c r="F65" s="300"/>
      <c r="G65" s="300"/>
      <c r="H65" s="300"/>
      <c r="I65" s="300"/>
      <c r="J65" s="526"/>
      <c r="K65" s="526"/>
      <c r="L65" s="381"/>
      <c r="M65" s="382"/>
      <c r="N65" s="382"/>
      <c r="O65" s="382"/>
      <c r="P65" s="382"/>
      <c r="Q65" s="382"/>
      <c r="R65" s="382"/>
      <c r="S65" s="382"/>
      <c r="T65" s="382"/>
      <c r="U65" s="383"/>
      <c r="V65" s="238">
        <v>43.45</v>
      </c>
      <c r="W65" s="53">
        <v>12</v>
      </c>
      <c r="X65" s="103">
        <f t="shared" si="4"/>
        <v>0</v>
      </c>
      <c r="Y65" s="54">
        <f t="shared" si="5"/>
        <v>0</v>
      </c>
      <c r="Z65" s="92" t="s">
        <v>1</v>
      </c>
      <c r="AA65" s="96" t="s">
        <v>32</v>
      </c>
    </row>
    <row r="66" spans="1:27" s="95" customFormat="1" ht="15" customHeight="1" x14ac:dyDescent="0.2">
      <c r="A66" s="307" t="s">
        <v>129</v>
      </c>
      <c r="B66" s="308"/>
      <c r="C66" s="309"/>
      <c r="D66" s="300"/>
      <c r="E66" s="300"/>
      <c r="F66" s="300"/>
      <c r="G66" s="300"/>
      <c r="H66" s="300"/>
      <c r="I66" s="300"/>
      <c r="J66" s="403"/>
      <c r="K66" s="403"/>
      <c r="L66" s="381"/>
      <c r="M66" s="382"/>
      <c r="N66" s="382"/>
      <c r="O66" s="382"/>
      <c r="P66" s="382"/>
      <c r="Q66" s="382"/>
      <c r="R66" s="382"/>
      <c r="S66" s="382"/>
      <c r="T66" s="382"/>
      <c r="U66" s="383"/>
      <c r="V66" s="239">
        <v>43.45</v>
      </c>
      <c r="W66" s="57">
        <v>12</v>
      </c>
      <c r="X66" s="103">
        <f>SUM(D66:U66)</f>
        <v>0</v>
      </c>
      <c r="Y66" s="54">
        <f>X66*V66</f>
        <v>0</v>
      </c>
      <c r="Z66" s="70"/>
      <c r="AA66" s="96"/>
    </row>
    <row r="67" spans="1:27" s="95" customFormat="1" ht="15" customHeight="1" x14ac:dyDescent="0.2">
      <c r="A67" s="292" t="s">
        <v>273</v>
      </c>
      <c r="B67" s="431"/>
      <c r="C67" s="432"/>
      <c r="D67" s="403"/>
      <c r="E67" s="403"/>
      <c r="F67" s="403"/>
      <c r="G67" s="403"/>
      <c r="H67" s="403"/>
      <c r="I67" s="403"/>
      <c r="J67" s="306"/>
      <c r="K67" s="306"/>
      <c r="L67" s="381"/>
      <c r="M67" s="382"/>
      <c r="N67" s="382"/>
      <c r="O67" s="382"/>
      <c r="P67" s="382"/>
      <c r="Q67" s="382"/>
      <c r="R67" s="382"/>
      <c r="S67" s="382"/>
      <c r="T67" s="382"/>
      <c r="U67" s="383"/>
      <c r="V67" s="241">
        <v>44.68</v>
      </c>
      <c r="W67" s="71">
        <v>12</v>
      </c>
      <c r="X67" s="103">
        <f t="shared" si="4"/>
        <v>0</v>
      </c>
      <c r="Y67" s="54">
        <f t="shared" si="5"/>
        <v>0</v>
      </c>
      <c r="Z67" s="70"/>
      <c r="AA67" s="96"/>
    </row>
    <row r="68" spans="1:27" s="95" customFormat="1" ht="15" customHeight="1" x14ac:dyDescent="0.2">
      <c r="A68" s="433" t="s">
        <v>130</v>
      </c>
      <c r="B68" s="434"/>
      <c r="C68" s="434"/>
      <c r="D68" s="313" t="s">
        <v>267</v>
      </c>
      <c r="E68" s="315"/>
      <c r="F68" s="313" t="s">
        <v>78</v>
      </c>
      <c r="G68" s="315"/>
      <c r="H68" s="313"/>
      <c r="I68" s="314"/>
      <c r="J68" s="314"/>
      <c r="K68" s="314"/>
      <c r="L68" s="314"/>
      <c r="M68" s="314"/>
      <c r="N68" s="314"/>
      <c r="O68" s="314"/>
      <c r="P68" s="314"/>
      <c r="Q68" s="314"/>
      <c r="R68" s="314"/>
      <c r="S68" s="314"/>
      <c r="T68" s="314"/>
      <c r="U68" s="315"/>
      <c r="V68" s="86" t="s">
        <v>1</v>
      </c>
      <c r="W68" s="86" t="s">
        <v>142</v>
      </c>
      <c r="X68" s="227" t="s">
        <v>28</v>
      </c>
      <c r="Y68" s="227" t="s">
        <v>2</v>
      </c>
      <c r="Z68" s="79"/>
      <c r="AA68" s="79"/>
    </row>
    <row r="69" spans="1:27" s="95" customFormat="1" ht="15" customHeight="1" x14ac:dyDescent="0.2">
      <c r="A69" s="297" t="s">
        <v>265</v>
      </c>
      <c r="B69" s="298"/>
      <c r="C69" s="299"/>
      <c r="D69" s="300"/>
      <c r="E69" s="300"/>
      <c r="F69" s="300"/>
      <c r="G69" s="300"/>
      <c r="H69" s="316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1"/>
      <c r="V69" s="238">
        <v>40.200000000000003</v>
      </c>
      <c r="W69" s="53">
        <v>12</v>
      </c>
      <c r="X69" s="103">
        <f t="shared" si="4"/>
        <v>0</v>
      </c>
      <c r="Y69" s="54">
        <f t="shared" si="5"/>
        <v>0</v>
      </c>
      <c r="Z69" s="52"/>
      <c r="AA69" s="52"/>
    </row>
    <row r="70" spans="1:27" s="95" customFormat="1" ht="15" customHeight="1" x14ac:dyDescent="0.2">
      <c r="A70" s="297" t="s">
        <v>237</v>
      </c>
      <c r="B70" s="298"/>
      <c r="C70" s="299"/>
      <c r="D70" s="300"/>
      <c r="E70" s="300"/>
      <c r="F70" s="300"/>
      <c r="G70" s="300"/>
      <c r="H70" s="316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1"/>
      <c r="V70" s="239">
        <v>44.68</v>
      </c>
      <c r="W70" s="53">
        <v>12</v>
      </c>
      <c r="X70" s="103">
        <f t="shared" si="4"/>
        <v>0</v>
      </c>
      <c r="Y70" s="54">
        <f t="shared" si="5"/>
        <v>0</v>
      </c>
      <c r="Z70" s="187"/>
      <c r="AA70" s="187"/>
    </row>
    <row r="71" spans="1:27" s="95" customFormat="1" ht="15" customHeight="1" x14ac:dyDescent="0.2">
      <c r="A71" s="307" t="s">
        <v>131</v>
      </c>
      <c r="B71" s="308"/>
      <c r="C71" s="309"/>
      <c r="D71" s="300"/>
      <c r="E71" s="300"/>
      <c r="F71" s="300"/>
      <c r="G71" s="300"/>
      <c r="H71" s="316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1"/>
      <c r="V71" s="238">
        <v>44.68</v>
      </c>
      <c r="W71" s="53">
        <v>12</v>
      </c>
      <c r="X71" s="103">
        <f t="shared" si="4"/>
        <v>0</v>
      </c>
      <c r="Y71" s="54">
        <f t="shared" si="5"/>
        <v>0</v>
      </c>
      <c r="Z71" s="79"/>
      <c r="AA71" s="79"/>
    </row>
    <row r="72" spans="1:27" s="95" customFormat="1" ht="15" customHeight="1" x14ac:dyDescent="0.2">
      <c r="A72" s="307" t="s">
        <v>266</v>
      </c>
      <c r="B72" s="308"/>
      <c r="C72" s="309"/>
      <c r="D72" s="300"/>
      <c r="E72" s="300"/>
      <c r="F72" s="300"/>
      <c r="G72" s="300"/>
      <c r="H72" s="316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1"/>
      <c r="V72" s="240">
        <v>48.04</v>
      </c>
      <c r="W72" s="53">
        <v>12</v>
      </c>
      <c r="X72" s="103">
        <f>SUM(D72:U72)</f>
        <v>0</v>
      </c>
      <c r="Y72" s="54">
        <f>X72*V72</f>
        <v>0</v>
      </c>
      <c r="Z72" s="79"/>
      <c r="AA72" s="79"/>
    </row>
    <row r="73" spans="1:27" s="95" customFormat="1" ht="15" customHeight="1" x14ac:dyDescent="0.2">
      <c r="A73" s="292" t="s">
        <v>273</v>
      </c>
      <c r="B73" s="431"/>
      <c r="C73" s="432"/>
      <c r="D73" s="300"/>
      <c r="E73" s="300"/>
      <c r="F73" s="402"/>
      <c r="G73" s="402"/>
      <c r="H73" s="523"/>
      <c r="I73" s="524"/>
      <c r="J73" s="524"/>
      <c r="K73" s="524"/>
      <c r="L73" s="524"/>
      <c r="M73" s="524"/>
      <c r="N73" s="524"/>
      <c r="O73" s="524"/>
      <c r="P73" s="524"/>
      <c r="Q73" s="524"/>
      <c r="R73" s="524"/>
      <c r="S73" s="524"/>
      <c r="T73" s="524"/>
      <c r="U73" s="525"/>
      <c r="V73" s="240">
        <v>44.68</v>
      </c>
      <c r="W73" s="53">
        <v>12</v>
      </c>
      <c r="X73" s="103">
        <f>SUM(D73:U73)</f>
        <v>0</v>
      </c>
      <c r="Y73" s="54">
        <f>X73*V73</f>
        <v>0</v>
      </c>
      <c r="Z73" s="79"/>
      <c r="AA73" s="79"/>
    </row>
    <row r="74" spans="1:27" s="95" customFormat="1" ht="15" customHeight="1" x14ac:dyDescent="0.2">
      <c r="A74" s="483" t="s">
        <v>290</v>
      </c>
      <c r="B74" s="484"/>
      <c r="C74" s="484"/>
      <c r="D74" s="313" t="s">
        <v>267</v>
      </c>
      <c r="E74" s="314"/>
      <c r="F74" s="313"/>
      <c r="G74" s="314"/>
      <c r="H74" s="314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314"/>
      <c r="T74" s="314"/>
      <c r="U74" s="315"/>
      <c r="V74" s="87" t="s">
        <v>1</v>
      </c>
      <c r="W74" s="86" t="s">
        <v>142</v>
      </c>
      <c r="X74" s="227" t="s">
        <v>28</v>
      </c>
      <c r="Y74" s="227" t="s">
        <v>2</v>
      </c>
      <c r="Z74" s="79"/>
      <c r="AA74" s="79"/>
    </row>
    <row r="75" spans="1:27" s="95" customFormat="1" ht="15" customHeight="1" x14ac:dyDescent="0.2">
      <c r="A75" s="297" t="s">
        <v>265</v>
      </c>
      <c r="B75" s="298"/>
      <c r="C75" s="299"/>
      <c r="D75" s="300"/>
      <c r="E75" s="300"/>
      <c r="F75" s="203"/>
      <c r="G75" s="203"/>
      <c r="H75" s="400"/>
      <c r="I75" s="400"/>
      <c r="J75" s="400"/>
      <c r="K75" s="400"/>
      <c r="L75" s="400"/>
      <c r="M75" s="400"/>
      <c r="N75" s="400"/>
      <c r="O75" s="400"/>
      <c r="P75" s="400"/>
      <c r="Q75" s="400"/>
      <c r="R75" s="400"/>
      <c r="S75" s="400"/>
      <c r="T75" s="400"/>
      <c r="U75" s="401"/>
      <c r="V75" s="238">
        <v>46.92</v>
      </c>
      <c r="W75" s="53">
        <v>12</v>
      </c>
      <c r="X75" s="103">
        <f>SUM(D75:U75)</f>
        <v>0</v>
      </c>
      <c r="Y75" s="54">
        <f>X75*V75</f>
        <v>0</v>
      </c>
      <c r="Z75" s="79"/>
      <c r="AA75" s="79"/>
    </row>
    <row r="76" spans="1:27" s="95" customFormat="1" ht="15" customHeight="1" x14ac:dyDescent="0.2">
      <c r="A76" s="297" t="s">
        <v>237</v>
      </c>
      <c r="B76" s="298"/>
      <c r="C76" s="299"/>
      <c r="D76" s="300"/>
      <c r="E76" s="300"/>
      <c r="F76" s="222"/>
      <c r="G76" s="222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1"/>
      <c r="V76" s="239">
        <v>52.52</v>
      </c>
      <c r="W76" s="53">
        <v>12</v>
      </c>
      <c r="X76" s="103">
        <f>SUM(D76:U76)</f>
        <v>0</v>
      </c>
      <c r="Y76" s="54">
        <f>X76*V76</f>
        <v>0</v>
      </c>
      <c r="Z76" s="79"/>
      <c r="AA76" s="79"/>
    </row>
    <row r="77" spans="1:27" s="95" customFormat="1" ht="15" customHeight="1" x14ac:dyDescent="0.2">
      <c r="A77" s="307" t="s">
        <v>131</v>
      </c>
      <c r="B77" s="308"/>
      <c r="C77" s="309"/>
      <c r="D77" s="300"/>
      <c r="E77" s="300"/>
      <c r="F77" s="222"/>
      <c r="G77" s="222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1"/>
      <c r="V77" s="238">
        <v>46.92</v>
      </c>
      <c r="W77" s="53">
        <v>12</v>
      </c>
      <c r="X77" s="103">
        <f>SUM(D77:U77)</f>
        <v>0</v>
      </c>
      <c r="Y77" s="54">
        <f>X77*V77</f>
        <v>0</v>
      </c>
      <c r="Z77" s="79"/>
      <c r="AA77" s="79"/>
    </row>
    <row r="78" spans="1:27" s="95" customFormat="1" ht="15" customHeight="1" x14ac:dyDescent="0.2">
      <c r="A78" s="307" t="s">
        <v>266</v>
      </c>
      <c r="B78" s="308"/>
      <c r="C78" s="309"/>
      <c r="D78" s="300"/>
      <c r="E78" s="300"/>
      <c r="F78" s="222"/>
      <c r="G78" s="222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1"/>
      <c r="V78" s="240">
        <v>52.52</v>
      </c>
      <c r="W78" s="53">
        <v>12</v>
      </c>
      <c r="X78" s="103">
        <f>SUM(D78:U78)</f>
        <v>0</v>
      </c>
      <c r="Y78" s="54">
        <f>X78*V78</f>
        <v>0</v>
      </c>
      <c r="Z78" s="79"/>
      <c r="AA78" s="79"/>
    </row>
    <row r="79" spans="1:27" s="119" customFormat="1" ht="15" customHeight="1" x14ac:dyDescent="0.2">
      <c r="A79" s="433" t="s">
        <v>54</v>
      </c>
      <c r="B79" s="434"/>
      <c r="C79" s="482"/>
      <c r="D79" s="314"/>
      <c r="E79" s="314"/>
      <c r="F79" s="522"/>
      <c r="G79" s="522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86" t="s">
        <v>1</v>
      </c>
      <c r="W79" s="86" t="s">
        <v>142</v>
      </c>
      <c r="X79" s="227" t="s">
        <v>28</v>
      </c>
      <c r="Y79" s="227" t="s">
        <v>2</v>
      </c>
    </row>
    <row r="80" spans="1:27" s="119" customFormat="1" ht="15" customHeight="1" x14ac:dyDescent="0.2">
      <c r="A80" s="292" t="s">
        <v>203</v>
      </c>
      <c r="B80" s="293"/>
      <c r="C80" s="312"/>
      <c r="D80" s="306"/>
      <c r="E80" s="306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239">
        <v>39.9</v>
      </c>
      <c r="W80" s="55">
        <v>12</v>
      </c>
      <c r="X80" s="145">
        <f t="shared" si="4"/>
        <v>0</v>
      </c>
      <c r="Y80" s="54">
        <f t="shared" si="5"/>
        <v>0</v>
      </c>
    </row>
    <row r="81" spans="1:25" s="119" customFormat="1" ht="15" customHeight="1" x14ac:dyDescent="0.2">
      <c r="A81" s="303" t="s">
        <v>204</v>
      </c>
      <c r="B81" s="304"/>
      <c r="C81" s="305"/>
      <c r="D81" s="306"/>
      <c r="E81" s="306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241">
        <v>18.8</v>
      </c>
      <c r="W81" s="71">
        <v>12</v>
      </c>
      <c r="X81" s="146">
        <f>SUM(D81:U81)</f>
        <v>0</v>
      </c>
      <c r="Y81" s="54">
        <f>X81*V81</f>
        <v>0</v>
      </c>
    </row>
    <row r="82" spans="1:25" s="119" customFormat="1" ht="15" customHeight="1" x14ac:dyDescent="0.2">
      <c r="A82" s="292" t="s">
        <v>294</v>
      </c>
      <c r="B82" s="293"/>
      <c r="C82" s="312"/>
      <c r="D82" s="306"/>
      <c r="E82" s="306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239">
        <v>39.9</v>
      </c>
      <c r="W82" s="55">
        <v>12</v>
      </c>
      <c r="X82" s="145">
        <f>SUM(D82:U82)</f>
        <v>0</v>
      </c>
      <c r="Y82" s="54">
        <f>X82*V82</f>
        <v>0</v>
      </c>
    </row>
    <row r="83" spans="1:25" s="119" customFormat="1" ht="15" customHeight="1" x14ac:dyDescent="0.2">
      <c r="A83" s="433" t="s">
        <v>113</v>
      </c>
      <c r="B83" s="434"/>
      <c r="C83" s="434"/>
      <c r="D83" s="348" t="s">
        <v>114</v>
      </c>
      <c r="E83" s="349"/>
      <c r="F83" s="355"/>
      <c r="G83" s="348" t="s">
        <v>143</v>
      </c>
      <c r="H83" s="349"/>
      <c r="I83" s="355"/>
      <c r="J83" s="348"/>
      <c r="K83" s="349"/>
      <c r="L83" s="349"/>
      <c r="M83" s="349"/>
      <c r="N83" s="349"/>
      <c r="O83" s="349"/>
      <c r="P83" s="349"/>
      <c r="Q83" s="349"/>
      <c r="R83" s="349"/>
      <c r="S83" s="349"/>
      <c r="T83" s="349"/>
      <c r="U83" s="355"/>
      <c r="V83" s="86" t="s">
        <v>1</v>
      </c>
      <c r="W83" s="86" t="s">
        <v>142</v>
      </c>
      <c r="X83" s="227" t="s">
        <v>28</v>
      </c>
      <c r="Y83" s="227" t="s">
        <v>2</v>
      </c>
    </row>
    <row r="84" spans="1:25" s="119" customFormat="1" ht="15" customHeight="1" x14ac:dyDescent="0.2">
      <c r="A84" s="297" t="s">
        <v>238</v>
      </c>
      <c r="B84" s="298"/>
      <c r="C84" s="299"/>
      <c r="D84" s="294"/>
      <c r="E84" s="295"/>
      <c r="F84" s="295"/>
      <c r="G84" s="294"/>
      <c r="H84" s="295"/>
      <c r="I84" s="295"/>
      <c r="J84" s="294"/>
      <c r="K84" s="295"/>
      <c r="L84" s="295"/>
      <c r="M84" s="295"/>
      <c r="N84" s="295"/>
      <c r="O84" s="295"/>
      <c r="P84" s="295"/>
      <c r="Q84" s="295"/>
      <c r="R84" s="295"/>
      <c r="S84" s="295"/>
      <c r="T84" s="295"/>
      <c r="U84" s="296"/>
      <c r="V84" s="242">
        <v>27.77</v>
      </c>
      <c r="W84" s="53">
        <v>12</v>
      </c>
      <c r="X84" s="103">
        <f t="shared" si="4"/>
        <v>0</v>
      </c>
      <c r="Y84" s="54">
        <f>X84*V84</f>
        <v>0</v>
      </c>
    </row>
    <row r="85" spans="1:25" s="119" customFormat="1" ht="15" customHeight="1" x14ac:dyDescent="0.2">
      <c r="A85" s="292" t="s">
        <v>116</v>
      </c>
      <c r="B85" s="293"/>
      <c r="C85" s="312"/>
      <c r="D85" s="294"/>
      <c r="E85" s="295"/>
      <c r="F85" s="295"/>
      <c r="G85" s="294"/>
      <c r="H85" s="295"/>
      <c r="I85" s="295"/>
      <c r="J85" s="294"/>
      <c r="K85" s="295"/>
      <c r="L85" s="295"/>
      <c r="M85" s="295"/>
      <c r="N85" s="295"/>
      <c r="O85" s="295"/>
      <c r="P85" s="295"/>
      <c r="Q85" s="295"/>
      <c r="R85" s="295"/>
      <c r="S85" s="295"/>
      <c r="T85" s="295"/>
      <c r="U85" s="296"/>
      <c r="V85" s="242">
        <v>31.24</v>
      </c>
      <c r="W85" s="53">
        <v>12</v>
      </c>
      <c r="X85" s="103">
        <f t="shared" si="4"/>
        <v>0</v>
      </c>
      <c r="Y85" s="54">
        <f>X85*V85</f>
        <v>0</v>
      </c>
    </row>
    <row r="86" spans="1:25" s="119" customFormat="1" ht="15" customHeight="1" x14ac:dyDescent="0.2">
      <c r="A86" s="292" t="s">
        <v>117</v>
      </c>
      <c r="B86" s="293"/>
      <c r="C86" s="312"/>
      <c r="D86" s="294"/>
      <c r="E86" s="295"/>
      <c r="F86" s="295"/>
      <c r="G86" s="294"/>
      <c r="H86" s="295"/>
      <c r="I86" s="295"/>
      <c r="J86" s="294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6"/>
      <c r="V86" s="242">
        <v>33.479999999999997</v>
      </c>
      <c r="W86" s="53">
        <v>12</v>
      </c>
      <c r="X86" s="103">
        <f>SUM(D86:U86)</f>
        <v>0</v>
      </c>
      <c r="Y86" s="54">
        <f>X86*V86</f>
        <v>0</v>
      </c>
    </row>
    <row r="87" spans="1:25" s="119" customFormat="1" ht="15" customHeight="1" x14ac:dyDescent="0.2">
      <c r="A87" s="292" t="s">
        <v>270</v>
      </c>
      <c r="B87" s="431"/>
      <c r="C87" s="432"/>
      <c r="D87" s="294"/>
      <c r="E87" s="295"/>
      <c r="F87" s="295"/>
      <c r="G87" s="294"/>
      <c r="H87" s="295"/>
      <c r="I87" s="295"/>
      <c r="J87" s="294"/>
      <c r="K87" s="295"/>
      <c r="L87" s="295"/>
      <c r="M87" s="295"/>
      <c r="N87" s="295"/>
      <c r="O87" s="295"/>
      <c r="P87" s="295"/>
      <c r="Q87" s="295"/>
      <c r="R87" s="295"/>
      <c r="S87" s="295"/>
      <c r="T87" s="295"/>
      <c r="U87" s="296"/>
      <c r="V87" s="243">
        <v>44.68</v>
      </c>
      <c r="W87" s="55">
        <v>12</v>
      </c>
      <c r="X87" s="103">
        <f t="shared" si="4"/>
        <v>0</v>
      </c>
      <c r="Y87" s="54">
        <f>X87*V87</f>
        <v>0</v>
      </c>
    </row>
    <row r="88" spans="1:25" s="119" customFormat="1" ht="15" customHeight="1" x14ac:dyDescent="0.2">
      <c r="A88" s="292" t="s">
        <v>298</v>
      </c>
      <c r="B88" s="293"/>
      <c r="C88" s="312"/>
      <c r="D88" s="294"/>
      <c r="E88" s="295"/>
      <c r="F88" s="295"/>
      <c r="G88" s="294"/>
      <c r="H88" s="295"/>
      <c r="I88" s="295"/>
      <c r="J88" s="294"/>
      <c r="K88" s="295"/>
      <c r="L88" s="295"/>
      <c r="M88" s="295"/>
      <c r="N88" s="295"/>
      <c r="O88" s="295"/>
      <c r="P88" s="295"/>
      <c r="Q88" s="295"/>
      <c r="R88" s="295"/>
      <c r="S88" s="295"/>
      <c r="T88" s="295"/>
      <c r="U88" s="296"/>
      <c r="V88" s="236">
        <v>163.4</v>
      </c>
      <c r="W88" s="53">
        <v>1</v>
      </c>
      <c r="X88" s="103">
        <f t="shared" si="4"/>
        <v>0</v>
      </c>
      <c r="Y88" s="54">
        <f>X88*V88</f>
        <v>0</v>
      </c>
    </row>
    <row r="89" spans="1:25" s="119" customFormat="1" ht="15" customHeight="1" x14ac:dyDescent="0.2">
      <c r="A89" s="468" t="s">
        <v>162</v>
      </c>
      <c r="B89" s="469"/>
      <c r="C89" s="469"/>
      <c r="D89" s="392" t="s">
        <v>163</v>
      </c>
      <c r="E89" s="393"/>
      <c r="F89" s="392" t="s">
        <v>164</v>
      </c>
      <c r="G89" s="393"/>
      <c r="H89" s="392" t="s">
        <v>165</v>
      </c>
      <c r="I89" s="393"/>
      <c r="J89" s="392" t="s">
        <v>166</v>
      </c>
      <c r="K89" s="393"/>
      <c r="L89" s="392" t="s">
        <v>167</v>
      </c>
      <c r="M89" s="393"/>
      <c r="N89" s="394" t="s">
        <v>229</v>
      </c>
      <c r="O89" s="393"/>
      <c r="P89" s="233"/>
      <c r="Q89" s="233"/>
      <c r="R89" s="233"/>
      <c r="S89" s="233"/>
      <c r="T89" s="248"/>
      <c r="U89" s="249"/>
      <c r="V89" s="415" t="s">
        <v>1</v>
      </c>
      <c r="W89" s="415" t="s">
        <v>142</v>
      </c>
      <c r="X89" s="406" t="s">
        <v>28</v>
      </c>
      <c r="Y89" s="406" t="s">
        <v>2</v>
      </c>
    </row>
    <row r="90" spans="1:25" s="119" customFormat="1" ht="15" customHeight="1" x14ac:dyDescent="0.2">
      <c r="A90" s="470"/>
      <c r="B90" s="471"/>
      <c r="C90" s="471"/>
      <c r="D90" s="427" t="s">
        <v>168</v>
      </c>
      <c r="E90" s="396"/>
      <c r="F90" s="427" t="s">
        <v>169</v>
      </c>
      <c r="G90" s="396"/>
      <c r="H90" s="427" t="s">
        <v>170</v>
      </c>
      <c r="I90" s="396"/>
      <c r="J90" s="427" t="s">
        <v>171</v>
      </c>
      <c r="K90" s="396"/>
      <c r="L90" s="427" t="s">
        <v>172</v>
      </c>
      <c r="M90" s="396"/>
      <c r="N90" s="395"/>
      <c r="O90" s="396"/>
      <c r="P90" s="234"/>
      <c r="Q90" s="234"/>
      <c r="R90" s="234"/>
      <c r="S90" s="234"/>
      <c r="T90" s="250"/>
      <c r="U90" s="251"/>
      <c r="V90" s="416"/>
      <c r="W90" s="416"/>
      <c r="X90" s="407"/>
      <c r="Y90" s="407"/>
    </row>
    <row r="91" spans="1:25" s="119" customFormat="1" ht="15" customHeight="1" x14ac:dyDescent="0.2">
      <c r="A91" s="430" t="s">
        <v>79</v>
      </c>
      <c r="B91" s="430"/>
      <c r="C91" s="430"/>
      <c r="D91" s="384"/>
      <c r="E91" s="385"/>
      <c r="F91" s="384"/>
      <c r="G91" s="385"/>
      <c r="H91" s="384"/>
      <c r="I91" s="385"/>
      <c r="J91" s="384"/>
      <c r="K91" s="385"/>
      <c r="L91" s="384"/>
      <c r="M91" s="385"/>
      <c r="N91" s="384"/>
      <c r="O91" s="385"/>
      <c r="P91" s="384"/>
      <c r="Q91" s="568"/>
      <c r="R91" s="568"/>
      <c r="S91" s="568"/>
      <c r="T91" s="568"/>
      <c r="U91" s="385"/>
      <c r="V91" s="243">
        <v>11.14</v>
      </c>
      <c r="W91" s="55">
        <v>12</v>
      </c>
      <c r="X91" s="103">
        <f>SUM(D91:U91)</f>
        <v>0</v>
      </c>
      <c r="Y91" s="54">
        <f>X91*V91</f>
        <v>0</v>
      </c>
    </row>
    <row r="92" spans="1:25" s="119" customFormat="1" ht="15" customHeight="1" x14ac:dyDescent="0.2">
      <c r="A92" s="430" t="s">
        <v>208</v>
      </c>
      <c r="B92" s="430"/>
      <c r="C92" s="430"/>
      <c r="D92" s="384"/>
      <c r="E92" s="385"/>
      <c r="F92" s="384"/>
      <c r="G92" s="385"/>
      <c r="H92" s="384"/>
      <c r="I92" s="385"/>
      <c r="J92" s="397"/>
      <c r="K92" s="399"/>
      <c r="L92" s="384"/>
      <c r="M92" s="385"/>
      <c r="N92" s="384"/>
      <c r="O92" s="385"/>
      <c r="P92" s="384"/>
      <c r="Q92" s="568"/>
      <c r="R92" s="568"/>
      <c r="S92" s="568"/>
      <c r="T92" s="568"/>
      <c r="U92" s="385"/>
      <c r="V92" s="244">
        <v>12.26</v>
      </c>
      <c r="W92" s="55">
        <v>12</v>
      </c>
      <c r="X92" s="103">
        <f>SUM(D92:U92)</f>
        <v>0</v>
      </c>
      <c r="Y92" s="54">
        <f>X92*V92</f>
        <v>0</v>
      </c>
    </row>
    <row r="93" spans="1:25" s="119" customFormat="1" ht="15" customHeight="1" x14ac:dyDescent="0.2">
      <c r="A93" s="430" t="s">
        <v>215</v>
      </c>
      <c r="B93" s="430"/>
      <c r="C93" s="430"/>
      <c r="D93" s="384"/>
      <c r="E93" s="385"/>
      <c r="F93" s="384"/>
      <c r="G93" s="385"/>
      <c r="H93" s="384"/>
      <c r="I93" s="385"/>
      <c r="J93" s="384"/>
      <c r="K93" s="385"/>
      <c r="L93" s="384"/>
      <c r="M93" s="385"/>
      <c r="N93" s="384"/>
      <c r="O93" s="385"/>
      <c r="P93" s="384"/>
      <c r="Q93" s="568"/>
      <c r="R93" s="568"/>
      <c r="S93" s="568"/>
      <c r="T93" s="568"/>
      <c r="U93" s="385"/>
      <c r="V93" s="244">
        <v>1.68</v>
      </c>
      <c r="W93" s="55">
        <v>100</v>
      </c>
      <c r="X93" s="103">
        <f>SUM(D93:U93)</f>
        <v>0</v>
      </c>
      <c r="Y93" s="54">
        <f>X93*V93</f>
        <v>0</v>
      </c>
    </row>
    <row r="94" spans="1:25" s="119" customFormat="1" ht="15" customHeight="1" x14ac:dyDescent="0.2">
      <c r="A94" s="430" t="s">
        <v>216</v>
      </c>
      <c r="B94" s="430"/>
      <c r="C94" s="430"/>
      <c r="D94" s="384"/>
      <c r="E94" s="385"/>
      <c r="F94" s="384"/>
      <c r="G94" s="385"/>
      <c r="H94" s="384"/>
      <c r="I94" s="385"/>
      <c r="J94" s="397"/>
      <c r="K94" s="399"/>
      <c r="L94" s="384"/>
      <c r="M94" s="385"/>
      <c r="N94" s="384"/>
      <c r="O94" s="385"/>
      <c r="P94" s="384"/>
      <c r="Q94" s="568"/>
      <c r="R94" s="568"/>
      <c r="S94" s="568"/>
      <c r="T94" s="568"/>
      <c r="U94" s="385"/>
      <c r="V94" s="244">
        <v>1.68</v>
      </c>
      <c r="W94" s="55">
        <v>100</v>
      </c>
      <c r="X94" s="103">
        <f>SUM(D94:U94)</f>
        <v>0</v>
      </c>
      <c r="Y94" s="54">
        <f>X94*V94</f>
        <v>0</v>
      </c>
    </row>
    <row r="95" spans="1:25" s="119" customFormat="1" ht="15" customHeight="1" x14ac:dyDescent="0.2">
      <c r="A95" s="420" t="s">
        <v>173</v>
      </c>
      <c r="B95" s="421"/>
      <c r="C95" s="421"/>
      <c r="D95" s="466" t="s">
        <v>174</v>
      </c>
      <c r="E95" s="467"/>
      <c r="F95" s="480" t="s">
        <v>175</v>
      </c>
      <c r="G95" s="481"/>
      <c r="H95" s="322" t="s">
        <v>176</v>
      </c>
      <c r="I95" s="317"/>
      <c r="J95" s="409"/>
      <c r="K95" s="410"/>
      <c r="L95" s="410"/>
      <c r="M95" s="410"/>
      <c r="N95" s="410"/>
      <c r="O95" s="410"/>
      <c r="P95" s="410"/>
      <c r="Q95" s="410"/>
      <c r="R95" s="410"/>
      <c r="S95" s="410"/>
      <c r="T95" s="410"/>
      <c r="U95" s="411"/>
      <c r="V95" s="415" t="s">
        <v>1</v>
      </c>
      <c r="W95" s="415" t="s">
        <v>142</v>
      </c>
      <c r="X95" s="406" t="s">
        <v>28</v>
      </c>
      <c r="Y95" s="406" t="s">
        <v>2</v>
      </c>
    </row>
    <row r="96" spans="1:25" s="119" customFormat="1" ht="15" customHeight="1" x14ac:dyDescent="0.2">
      <c r="A96" s="422"/>
      <c r="B96" s="423"/>
      <c r="C96" s="423"/>
      <c r="D96" s="428" t="s">
        <v>177</v>
      </c>
      <c r="E96" s="429"/>
      <c r="F96" s="520" t="s">
        <v>178</v>
      </c>
      <c r="G96" s="521"/>
      <c r="H96" s="322"/>
      <c r="I96" s="317"/>
      <c r="J96" s="412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4"/>
      <c r="V96" s="416"/>
      <c r="W96" s="416"/>
      <c r="X96" s="407"/>
      <c r="Y96" s="407"/>
    </row>
    <row r="97" spans="1:27" s="119" customFormat="1" ht="15" customHeight="1" x14ac:dyDescent="0.2">
      <c r="A97" s="292" t="s">
        <v>299</v>
      </c>
      <c r="B97" s="293"/>
      <c r="C97" s="293"/>
      <c r="D97" s="397"/>
      <c r="E97" s="399"/>
      <c r="F97" s="397"/>
      <c r="G97" s="399"/>
      <c r="H97" s="384"/>
      <c r="I97" s="385"/>
      <c r="J97" s="444"/>
      <c r="K97" s="444"/>
      <c r="L97" s="444"/>
      <c r="M97" s="444"/>
      <c r="N97" s="444"/>
      <c r="O97" s="444"/>
      <c r="P97" s="444"/>
      <c r="Q97" s="444"/>
      <c r="R97" s="444"/>
      <c r="S97" s="444"/>
      <c r="T97" s="444"/>
      <c r="U97" s="445"/>
      <c r="V97" s="243">
        <v>21.05</v>
      </c>
      <c r="W97" s="55">
        <v>12</v>
      </c>
      <c r="X97" s="103">
        <f>SUM(D97:U97)</f>
        <v>0</v>
      </c>
      <c r="Y97" s="54">
        <f>X97*V97</f>
        <v>0</v>
      </c>
    </row>
    <row r="98" spans="1:27" s="119" customFormat="1" ht="15" customHeight="1" x14ac:dyDescent="0.2">
      <c r="A98" s="292" t="s">
        <v>180</v>
      </c>
      <c r="B98" s="293"/>
      <c r="C98" s="293"/>
      <c r="D98" s="384"/>
      <c r="E98" s="385"/>
      <c r="F98" s="384"/>
      <c r="G98" s="385"/>
      <c r="H98" s="397"/>
      <c r="I98" s="399"/>
      <c r="J98" s="446"/>
      <c r="K98" s="446"/>
      <c r="L98" s="446"/>
      <c r="M98" s="446"/>
      <c r="N98" s="446"/>
      <c r="O98" s="446"/>
      <c r="P98" s="446"/>
      <c r="Q98" s="446"/>
      <c r="R98" s="446"/>
      <c r="S98" s="446"/>
      <c r="T98" s="446"/>
      <c r="U98" s="447"/>
      <c r="V98" s="244">
        <v>23.52</v>
      </c>
      <c r="W98" s="55">
        <v>12</v>
      </c>
      <c r="X98" s="103">
        <f>SUM(D98:U98)</f>
        <v>0</v>
      </c>
      <c r="Y98" s="54">
        <f>X98*V98</f>
        <v>0</v>
      </c>
    </row>
    <row r="99" spans="1:27" s="119" customFormat="1" ht="15" customHeight="1" x14ac:dyDescent="0.2">
      <c r="A99" s="292" t="s">
        <v>181</v>
      </c>
      <c r="B99" s="293"/>
      <c r="C99" s="293"/>
      <c r="D99" s="384"/>
      <c r="E99" s="385"/>
      <c r="F99" s="384"/>
      <c r="G99" s="385"/>
      <c r="H99" s="397"/>
      <c r="I99" s="399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7"/>
      <c r="V99" s="244">
        <v>13.32</v>
      </c>
      <c r="W99" s="55">
        <v>12</v>
      </c>
      <c r="X99" s="103">
        <f>SUM(D99:U99)</f>
        <v>0</v>
      </c>
      <c r="Y99" s="54">
        <f>X99*V99</f>
        <v>0</v>
      </c>
    </row>
    <row r="100" spans="1:27" s="119" customFormat="1" ht="15" customHeight="1" x14ac:dyDescent="0.2">
      <c r="A100" s="292" t="s">
        <v>182</v>
      </c>
      <c r="B100" s="293"/>
      <c r="C100" s="293"/>
      <c r="D100" s="384"/>
      <c r="E100" s="385"/>
      <c r="F100" s="384"/>
      <c r="G100" s="385"/>
      <c r="H100" s="397"/>
      <c r="I100" s="399"/>
      <c r="J100" s="448"/>
      <c r="K100" s="448"/>
      <c r="L100" s="448"/>
      <c r="M100" s="448"/>
      <c r="N100" s="448"/>
      <c r="O100" s="448"/>
      <c r="P100" s="448"/>
      <c r="Q100" s="448"/>
      <c r="R100" s="448"/>
      <c r="S100" s="448"/>
      <c r="T100" s="448"/>
      <c r="U100" s="449"/>
      <c r="V100" s="244">
        <v>28.89</v>
      </c>
      <c r="W100" s="55">
        <v>12</v>
      </c>
      <c r="X100" s="103">
        <f>SUM(D100:U100)</f>
        <v>0</v>
      </c>
      <c r="Y100" s="54">
        <f>X100*V100</f>
        <v>0</v>
      </c>
    </row>
    <row r="101" spans="1:27" s="119" customFormat="1" ht="15" customHeight="1" x14ac:dyDescent="0.2">
      <c r="A101" s="420" t="s">
        <v>217</v>
      </c>
      <c r="B101" s="421"/>
      <c r="C101" s="421"/>
      <c r="D101" s="508" t="s">
        <v>221</v>
      </c>
      <c r="E101" s="509"/>
      <c r="F101" s="509"/>
      <c r="G101" s="510"/>
      <c r="H101" s="409" t="s">
        <v>222</v>
      </c>
      <c r="I101" s="410"/>
      <c r="J101" s="410"/>
      <c r="K101" s="411"/>
      <c r="L101" s="409" t="s">
        <v>176</v>
      </c>
      <c r="M101" s="410"/>
      <c r="N101" s="410"/>
      <c r="O101" s="410"/>
      <c r="P101" s="410"/>
      <c r="Q101" s="410"/>
      <c r="R101" s="410"/>
      <c r="S101" s="410"/>
      <c r="T101" s="410"/>
      <c r="U101" s="411"/>
      <c r="V101" s="415" t="s">
        <v>1</v>
      </c>
      <c r="W101" s="415" t="s">
        <v>142</v>
      </c>
      <c r="X101" s="406" t="s">
        <v>28</v>
      </c>
      <c r="Y101" s="406" t="s">
        <v>2</v>
      </c>
    </row>
    <row r="102" spans="1:27" s="119" customFormat="1" ht="15" customHeight="1" x14ac:dyDescent="0.2">
      <c r="A102" s="422"/>
      <c r="B102" s="423"/>
      <c r="C102" s="423"/>
      <c r="D102" s="459" t="s">
        <v>220</v>
      </c>
      <c r="E102" s="460"/>
      <c r="F102" s="460"/>
      <c r="G102" s="461"/>
      <c r="H102" s="424" t="s">
        <v>223</v>
      </c>
      <c r="I102" s="425"/>
      <c r="J102" s="425"/>
      <c r="K102" s="426"/>
      <c r="L102" s="412"/>
      <c r="M102" s="413"/>
      <c r="N102" s="413"/>
      <c r="O102" s="413"/>
      <c r="P102" s="413"/>
      <c r="Q102" s="413"/>
      <c r="R102" s="413"/>
      <c r="S102" s="413"/>
      <c r="T102" s="413"/>
      <c r="U102" s="414"/>
      <c r="V102" s="416"/>
      <c r="W102" s="416"/>
      <c r="X102" s="407"/>
      <c r="Y102" s="407"/>
    </row>
    <row r="103" spans="1:27" s="119" customFormat="1" ht="15" customHeight="1" x14ac:dyDescent="0.2">
      <c r="A103" s="292" t="s">
        <v>300</v>
      </c>
      <c r="B103" s="293"/>
      <c r="C103" s="293"/>
      <c r="D103" s="397"/>
      <c r="E103" s="398"/>
      <c r="F103" s="398"/>
      <c r="G103" s="399"/>
      <c r="H103" s="397"/>
      <c r="I103" s="398"/>
      <c r="J103" s="398"/>
      <c r="K103" s="399"/>
      <c r="L103" s="301"/>
      <c r="M103" s="302"/>
      <c r="N103" s="302"/>
      <c r="O103" s="302"/>
      <c r="P103" s="302"/>
      <c r="Q103" s="302"/>
      <c r="R103" s="302"/>
      <c r="S103" s="302"/>
      <c r="T103" s="302"/>
      <c r="U103" s="408"/>
      <c r="V103" s="243">
        <v>21.05</v>
      </c>
      <c r="W103" s="55">
        <v>12</v>
      </c>
      <c r="X103" s="103">
        <f t="shared" ref="X103:X116" si="6">SUM(D103:U103)</f>
        <v>0</v>
      </c>
      <c r="Y103" s="54">
        <f t="shared" ref="Y103:Y116" si="7">X103*V103</f>
        <v>0</v>
      </c>
    </row>
    <row r="104" spans="1:27" s="119" customFormat="1" ht="15" customHeight="1" x14ac:dyDescent="0.2">
      <c r="A104" s="292" t="s">
        <v>180</v>
      </c>
      <c r="B104" s="293"/>
      <c r="C104" s="293"/>
      <c r="D104" s="301"/>
      <c r="E104" s="302"/>
      <c r="F104" s="302"/>
      <c r="G104" s="408"/>
      <c r="H104" s="301"/>
      <c r="I104" s="302"/>
      <c r="J104" s="302"/>
      <c r="K104" s="408"/>
      <c r="L104" s="397"/>
      <c r="M104" s="398"/>
      <c r="N104" s="398"/>
      <c r="O104" s="398"/>
      <c r="P104" s="398"/>
      <c r="Q104" s="398"/>
      <c r="R104" s="398"/>
      <c r="S104" s="398"/>
      <c r="T104" s="398"/>
      <c r="U104" s="399"/>
      <c r="V104" s="244">
        <v>23.52</v>
      </c>
      <c r="W104" s="55">
        <v>12</v>
      </c>
      <c r="X104" s="103">
        <f t="shared" si="6"/>
        <v>0</v>
      </c>
      <c r="Y104" s="54">
        <f t="shared" si="7"/>
        <v>0</v>
      </c>
    </row>
    <row r="105" spans="1:27" s="119" customFormat="1" ht="15" customHeight="1" x14ac:dyDescent="0.2">
      <c r="A105" s="292" t="s">
        <v>182</v>
      </c>
      <c r="B105" s="293"/>
      <c r="C105" s="293"/>
      <c r="D105" s="301"/>
      <c r="E105" s="302"/>
      <c r="F105" s="302"/>
      <c r="G105" s="408"/>
      <c r="H105" s="301"/>
      <c r="I105" s="302"/>
      <c r="J105" s="302"/>
      <c r="K105" s="408"/>
      <c r="L105" s="397"/>
      <c r="M105" s="398"/>
      <c r="N105" s="398"/>
      <c r="O105" s="398"/>
      <c r="P105" s="398"/>
      <c r="Q105" s="398"/>
      <c r="R105" s="398"/>
      <c r="S105" s="398"/>
      <c r="T105" s="398"/>
      <c r="U105" s="399"/>
      <c r="V105" s="244">
        <v>28.89</v>
      </c>
      <c r="W105" s="55">
        <v>12</v>
      </c>
      <c r="X105" s="103">
        <f t="shared" si="6"/>
        <v>0</v>
      </c>
      <c r="Y105" s="54">
        <f t="shared" si="7"/>
        <v>0</v>
      </c>
    </row>
    <row r="106" spans="1:27" s="119" customFormat="1" ht="15" customHeight="1" x14ac:dyDescent="0.2">
      <c r="A106" s="292" t="s">
        <v>224</v>
      </c>
      <c r="B106" s="293"/>
      <c r="C106" s="312"/>
      <c r="D106" s="301"/>
      <c r="E106" s="302"/>
      <c r="F106" s="302"/>
      <c r="G106" s="408"/>
      <c r="H106" s="301"/>
      <c r="I106" s="302"/>
      <c r="J106" s="302"/>
      <c r="K106" s="408"/>
      <c r="L106" s="397"/>
      <c r="M106" s="398"/>
      <c r="N106" s="398"/>
      <c r="O106" s="398"/>
      <c r="P106" s="398"/>
      <c r="Q106" s="398"/>
      <c r="R106" s="398"/>
      <c r="S106" s="398"/>
      <c r="T106" s="398"/>
      <c r="U106" s="399"/>
      <c r="V106" s="244">
        <v>25.64</v>
      </c>
      <c r="W106" s="55">
        <v>12</v>
      </c>
      <c r="X106" s="103">
        <f t="shared" si="6"/>
        <v>0</v>
      </c>
      <c r="Y106" s="54">
        <f t="shared" si="7"/>
        <v>0</v>
      </c>
    </row>
    <row r="107" spans="1:27" s="119" customFormat="1" ht="15" customHeight="1" x14ac:dyDescent="0.2">
      <c r="A107" s="292" t="s">
        <v>239</v>
      </c>
      <c r="B107" s="293"/>
      <c r="C107" s="312"/>
      <c r="D107" s="301"/>
      <c r="E107" s="302"/>
      <c r="F107" s="302"/>
      <c r="G107" s="408"/>
      <c r="H107" s="301"/>
      <c r="I107" s="302"/>
      <c r="J107" s="302"/>
      <c r="K107" s="408"/>
      <c r="L107" s="397"/>
      <c r="M107" s="398"/>
      <c r="N107" s="398"/>
      <c r="O107" s="398"/>
      <c r="P107" s="398"/>
      <c r="Q107" s="398"/>
      <c r="R107" s="398"/>
      <c r="S107" s="398"/>
      <c r="T107" s="398"/>
      <c r="U107" s="399"/>
      <c r="V107" s="244">
        <v>18.920000000000002</v>
      </c>
      <c r="W107" s="55">
        <v>12</v>
      </c>
      <c r="X107" s="103">
        <f t="shared" si="6"/>
        <v>0</v>
      </c>
      <c r="Y107" s="54">
        <f t="shared" si="7"/>
        <v>0</v>
      </c>
    </row>
    <row r="108" spans="1:27" s="95" customFormat="1" ht="15" customHeight="1" x14ac:dyDescent="0.2">
      <c r="A108" s="292" t="s">
        <v>240</v>
      </c>
      <c r="B108" s="293"/>
      <c r="C108" s="312"/>
      <c r="D108" s="301"/>
      <c r="E108" s="302"/>
      <c r="F108" s="302"/>
      <c r="G108" s="408"/>
      <c r="H108" s="301"/>
      <c r="I108" s="302"/>
      <c r="J108" s="302"/>
      <c r="K108" s="408"/>
      <c r="L108" s="397"/>
      <c r="M108" s="398"/>
      <c r="N108" s="398"/>
      <c r="O108" s="398"/>
      <c r="P108" s="398"/>
      <c r="Q108" s="398"/>
      <c r="R108" s="398"/>
      <c r="S108" s="398"/>
      <c r="T108" s="398"/>
      <c r="U108" s="399"/>
      <c r="V108" s="244">
        <v>14.44</v>
      </c>
      <c r="W108" s="55">
        <v>12</v>
      </c>
      <c r="X108" s="103">
        <f t="shared" si="6"/>
        <v>0</v>
      </c>
      <c r="Y108" s="54">
        <f t="shared" si="7"/>
        <v>0</v>
      </c>
      <c r="Z108" s="80"/>
      <c r="AA108" s="80"/>
    </row>
    <row r="109" spans="1:27" s="98" customFormat="1" ht="15" customHeight="1" x14ac:dyDescent="0.2">
      <c r="A109" s="292" t="s">
        <v>241</v>
      </c>
      <c r="B109" s="293"/>
      <c r="C109" s="312"/>
      <c r="D109" s="301"/>
      <c r="E109" s="302"/>
      <c r="F109" s="302"/>
      <c r="G109" s="408"/>
      <c r="H109" s="301"/>
      <c r="I109" s="302"/>
      <c r="J109" s="302"/>
      <c r="K109" s="408"/>
      <c r="L109" s="397"/>
      <c r="M109" s="398"/>
      <c r="N109" s="398"/>
      <c r="O109" s="398"/>
      <c r="P109" s="398"/>
      <c r="Q109" s="398"/>
      <c r="R109" s="398"/>
      <c r="S109" s="398"/>
      <c r="T109" s="398"/>
      <c r="U109" s="399"/>
      <c r="V109" s="244">
        <v>13.32</v>
      </c>
      <c r="W109" s="55">
        <v>12</v>
      </c>
      <c r="X109" s="103">
        <f t="shared" si="6"/>
        <v>0</v>
      </c>
      <c r="Y109" s="54">
        <f t="shared" si="7"/>
        <v>0</v>
      </c>
      <c r="Z109" s="81"/>
      <c r="AA109" s="81"/>
    </row>
    <row r="110" spans="1:27" s="98" customFormat="1" ht="15" customHeight="1" x14ac:dyDescent="0.2">
      <c r="A110" s="292" t="s">
        <v>261</v>
      </c>
      <c r="B110" s="293"/>
      <c r="C110" s="293"/>
      <c r="D110" s="462"/>
      <c r="E110" s="463"/>
      <c r="F110" s="398"/>
      <c r="G110" s="399"/>
      <c r="H110" s="301"/>
      <c r="I110" s="302"/>
      <c r="J110" s="302"/>
      <c r="K110" s="408"/>
      <c r="L110" s="397"/>
      <c r="M110" s="398"/>
      <c r="N110" s="398"/>
      <c r="O110" s="398"/>
      <c r="P110" s="398"/>
      <c r="Q110" s="398"/>
      <c r="R110" s="398"/>
      <c r="S110" s="398"/>
      <c r="T110" s="398"/>
      <c r="U110" s="399"/>
      <c r="V110" s="243">
        <v>15.56</v>
      </c>
      <c r="W110" s="55">
        <v>12</v>
      </c>
      <c r="X110" s="103">
        <f>SUM(D110:U110)</f>
        <v>0</v>
      </c>
      <c r="Y110" s="54">
        <f>X110*V110</f>
        <v>0</v>
      </c>
      <c r="Z110" s="79"/>
      <c r="AA110" s="79"/>
    </row>
    <row r="111" spans="1:27" s="98" customFormat="1" ht="15" customHeight="1" x14ac:dyDescent="0.2">
      <c r="A111" s="462" t="s">
        <v>227</v>
      </c>
      <c r="B111" s="463"/>
      <c r="C111" s="463"/>
      <c r="D111" s="389" t="s">
        <v>220</v>
      </c>
      <c r="E111" s="390"/>
      <c r="F111" s="391"/>
      <c r="G111" s="389" t="s">
        <v>223</v>
      </c>
      <c r="H111" s="390"/>
      <c r="I111" s="391"/>
      <c r="J111" s="389" t="s">
        <v>220</v>
      </c>
      <c r="K111" s="390"/>
      <c r="L111" s="391"/>
      <c r="M111" s="389" t="s">
        <v>223</v>
      </c>
      <c r="N111" s="390"/>
      <c r="O111" s="391"/>
      <c r="P111" s="231"/>
      <c r="Q111" s="231"/>
      <c r="R111" s="231"/>
      <c r="S111" s="231"/>
      <c r="T111" s="155"/>
      <c r="U111" s="156"/>
      <c r="V111" s="415" t="s">
        <v>1</v>
      </c>
      <c r="W111" s="415" t="s">
        <v>142</v>
      </c>
      <c r="X111" s="406" t="s">
        <v>28</v>
      </c>
      <c r="Y111" s="406" t="s">
        <v>2</v>
      </c>
      <c r="Z111" s="79"/>
      <c r="AA111" s="79"/>
    </row>
    <row r="112" spans="1:27" s="98" customFormat="1" ht="15" customHeight="1" x14ac:dyDescent="0.2">
      <c r="A112" s="464"/>
      <c r="B112" s="465"/>
      <c r="C112" s="465"/>
      <c r="D112" s="386" t="s">
        <v>228</v>
      </c>
      <c r="E112" s="387"/>
      <c r="F112" s="388"/>
      <c r="G112" s="386" t="s">
        <v>226</v>
      </c>
      <c r="H112" s="387"/>
      <c r="I112" s="388"/>
      <c r="J112" s="386" t="s">
        <v>172</v>
      </c>
      <c r="K112" s="387"/>
      <c r="L112" s="388"/>
      <c r="M112" s="386"/>
      <c r="N112" s="387"/>
      <c r="O112" s="388"/>
      <c r="P112" s="232"/>
      <c r="Q112" s="232"/>
      <c r="R112" s="232"/>
      <c r="S112" s="232"/>
      <c r="T112" s="157"/>
      <c r="U112" s="158"/>
      <c r="V112" s="416"/>
      <c r="W112" s="416"/>
      <c r="X112" s="407"/>
      <c r="Y112" s="407"/>
      <c r="Z112" s="79"/>
      <c r="AA112" s="79"/>
    </row>
    <row r="113" spans="1:27" s="98" customFormat="1" ht="15" customHeight="1" x14ac:dyDescent="0.2">
      <c r="A113" s="292" t="s">
        <v>79</v>
      </c>
      <c r="B113" s="293"/>
      <c r="C113" s="293"/>
      <c r="D113" s="301"/>
      <c r="E113" s="302"/>
      <c r="F113" s="302"/>
      <c r="G113" s="301"/>
      <c r="H113" s="302"/>
      <c r="I113" s="302"/>
      <c r="J113" s="301"/>
      <c r="K113" s="302"/>
      <c r="L113" s="302"/>
      <c r="M113" s="301"/>
      <c r="N113" s="302"/>
      <c r="O113" s="302"/>
      <c r="P113" s="226"/>
      <c r="Q113" s="226"/>
      <c r="R113" s="226"/>
      <c r="S113" s="226"/>
      <c r="T113" s="200"/>
      <c r="U113" s="199"/>
      <c r="V113" s="243">
        <v>11.14</v>
      </c>
      <c r="W113" s="55">
        <v>12</v>
      </c>
      <c r="X113" s="103">
        <f t="shared" si="6"/>
        <v>0</v>
      </c>
      <c r="Y113" s="54">
        <f t="shared" si="7"/>
        <v>0</v>
      </c>
      <c r="Z113" s="79"/>
      <c r="AA113" s="79"/>
    </row>
    <row r="114" spans="1:27" s="98" customFormat="1" ht="15.95" customHeight="1" x14ac:dyDescent="0.2">
      <c r="A114" s="292" t="s">
        <v>208</v>
      </c>
      <c r="B114" s="293"/>
      <c r="C114" s="293"/>
      <c r="D114" s="301"/>
      <c r="E114" s="302"/>
      <c r="F114" s="302"/>
      <c r="G114" s="348"/>
      <c r="H114" s="349"/>
      <c r="I114" s="355"/>
      <c r="J114" s="301"/>
      <c r="K114" s="302"/>
      <c r="L114" s="302"/>
      <c r="M114" s="348"/>
      <c r="N114" s="349"/>
      <c r="O114" s="349"/>
      <c r="P114" s="228"/>
      <c r="Q114" s="228"/>
      <c r="R114" s="228"/>
      <c r="S114" s="228"/>
      <c r="T114" s="200"/>
      <c r="U114" s="199"/>
      <c r="V114" s="244">
        <v>12.26</v>
      </c>
      <c r="W114" s="55">
        <v>12</v>
      </c>
      <c r="X114" s="103">
        <f t="shared" si="6"/>
        <v>0</v>
      </c>
      <c r="Y114" s="54">
        <f t="shared" si="7"/>
        <v>0</v>
      </c>
      <c r="Z114" s="79"/>
      <c r="AA114" s="79"/>
    </row>
    <row r="115" spans="1:27" s="98" customFormat="1" ht="15" customHeight="1" x14ac:dyDescent="0.2">
      <c r="A115" s="292" t="s">
        <v>218</v>
      </c>
      <c r="B115" s="293"/>
      <c r="C115" s="293"/>
      <c r="D115" s="301"/>
      <c r="E115" s="302"/>
      <c r="F115" s="302"/>
      <c r="G115" s="356"/>
      <c r="H115" s="357"/>
      <c r="I115" s="357"/>
      <c r="J115" s="301"/>
      <c r="K115" s="302"/>
      <c r="L115" s="302"/>
      <c r="M115" s="301"/>
      <c r="N115" s="302"/>
      <c r="O115" s="302"/>
      <c r="P115" s="226"/>
      <c r="Q115" s="226"/>
      <c r="R115" s="226"/>
      <c r="S115" s="226"/>
      <c r="T115" s="200"/>
      <c r="U115" s="199"/>
      <c r="V115" s="244">
        <v>1.68</v>
      </c>
      <c r="W115" s="55">
        <v>100</v>
      </c>
      <c r="X115" s="103">
        <f t="shared" si="6"/>
        <v>0</v>
      </c>
      <c r="Y115" s="54">
        <f t="shared" si="7"/>
        <v>0</v>
      </c>
      <c r="Z115" s="79"/>
      <c r="AA115" s="79"/>
    </row>
    <row r="116" spans="1:27" s="98" customFormat="1" ht="15" customHeight="1" x14ac:dyDescent="0.2">
      <c r="A116" s="292" t="s">
        <v>219</v>
      </c>
      <c r="B116" s="293"/>
      <c r="C116" s="293"/>
      <c r="D116" s="301"/>
      <c r="E116" s="302"/>
      <c r="F116" s="302"/>
      <c r="G116" s="348"/>
      <c r="H116" s="349"/>
      <c r="I116" s="355"/>
      <c r="J116" s="301"/>
      <c r="K116" s="302"/>
      <c r="L116" s="302"/>
      <c r="M116" s="348"/>
      <c r="N116" s="349"/>
      <c r="O116" s="349"/>
      <c r="P116" s="228"/>
      <c r="Q116" s="228"/>
      <c r="R116" s="228"/>
      <c r="S116" s="228"/>
      <c r="T116" s="200"/>
      <c r="U116" s="199"/>
      <c r="V116" s="244">
        <v>1.68</v>
      </c>
      <c r="W116" s="55">
        <v>100</v>
      </c>
      <c r="X116" s="103">
        <f t="shared" si="6"/>
        <v>0</v>
      </c>
      <c r="Y116" s="54">
        <f t="shared" si="7"/>
        <v>0</v>
      </c>
      <c r="Z116" s="79"/>
      <c r="AA116" s="79"/>
    </row>
    <row r="117" spans="1:27" s="98" customFormat="1" ht="15" customHeight="1" x14ac:dyDescent="0.2">
      <c r="A117" s="433" t="s">
        <v>230</v>
      </c>
      <c r="B117" s="434"/>
      <c r="C117" s="434"/>
      <c r="D117" s="348"/>
      <c r="E117" s="349"/>
      <c r="F117" s="355"/>
      <c r="G117" s="348"/>
      <c r="H117" s="349"/>
      <c r="I117" s="349"/>
      <c r="J117" s="349"/>
      <c r="K117" s="349"/>
      <c r="L117" s="349"/>
      <c r="M117" s="349"/>
      <c r="N117" s="349"/>
      <c r="O117" s="349"/>
      <c r="P117" s="349"/>
      <c r="Q117" s="349"/>
      <c r="R117" s="349"/>
      <c r="S117" s="349"/>
      <c r="T117" s="349"/>
      <c r="U117" s="355"/>
      <c r="V117" s="86" t="s">
        <v>1</v>
      </c>
      <c r="W117" s="86" t="s">
        <v>142</v>
      </c>
      <c r="X117" s="227" t="s">
        <v>28</v>
      </c>
      <c r="Y117" s="227" t="s">
        <v>2</v>
      </c>
      <c r="Z117" s="82"/>
      <c r="AA117" s="82"/>
    </row>
    <row r="118" spans="1:27" s="99" customFormat="1" ht="15" customHeight="1" x14ac:dyDescent="0.2">
      <c r="A118" s="297" t="s">
        <v>242</v>
      </c>
      <c r="B118" s="298"/>
      <c r="C118" s="299"/>
      <c r="D118" s="294"/>
      <c r="E118" s="295"/>
      <c r="F118" s="295"/>
      <c r="G118" s="294"/>
      <c r="H118" s="295"/>
      <c r="I118" s="295"/>
      <c r="J118" s="295"/>
      <c r="K118" s="295"/>
      <c r="L118" s="295"/>
      <c r="M118" s="295"/>
      <c r="N118" s="295"/>
      <c r="O118" s="295"/>
      <c r="P118" s="295"/>
      <c r="Q118" s="295"/>
      <c r="R118" s="295"/>
      <c r="S118" s="295"/>
      <c r="T118" s="295"/>
      <c r="U118" s="296"/>
      <c r="V118" s="242">
        <v>12.26</v>
      </c>
      <c r="W118" s="53">
        <v>12</v>
      </c>
      <c r="X118" s="103">
        <f>SUM(D118:U118)</f>
        <v>0</v>
      </c>
      <c r="Y118" s="54">
        <f>X118*V118</f>
        <v>0</v>
      </c>
      <c r="Z118" s="83"/>
      <c r="AA118" s="83"/>
    </row>
    <row r="119" spans="1:27" s="99" customFormat="1" ht="15" customHeight="1" x14ac:dyDescent="0.2">
      <c r="A119" s="292" t="s">
        <v>79</v>
      </c>
      <c r="B119" s="293"/>
      <c r="C119" s="312"/>
      <c r="D119" s="294"/>
      <c r="E119" s="295"/>
      <c r="F119" s="295"/>
      <c r="G119" s="294"/>
      <c r="H119" s="295"/>
      <c r="I119" s="295"/>
      <c r="J119" s="295"/>
      <c r="K119" s="295"/>
      <c r="L119" s="295"/>
      <c r="M119" s="295"/>
      <c r="N119" s="295"/>
      <c r="O119" s="295"/>
      <c r="P119" s="295"/>
      <c r="Q119" s="295"/>
      <c r="R119" s="295"/>
      <c r="S119" s="295"/>
      <c r="T119" s="295"/>
      <c r="U119" s="296"/>
      <c r="V119" s="242">
        <v>13.32</v>
      </c>
      <c r="W119" s="53">
        <v>12</v>
      </c>
      <c r="X119" s="103">
        <f>SUM(D119:U119)</f>
        <v>0</v>
      </c>
      <c r="Y119" s="54">
        <f>X119*V119</f>
        <v>0</v>
      </c>
      <c r="Z119" s="84"/>
      <c r="AA119" s="84"/>
    </row>
    <row r="120" spans="1:27" s="99" customFormat="1" ht="15" customHeight="1" x14ac:dyDescent="0.2">
      <c r="A120" s="292" t="s">
        <v>261</v>
      </c>
      <c r="B120" s="293"/>
      <c r="C120" s="293"/>
      <c r="D120" s="294"/>
      <c r="E120" s="295"/>
      <c r="F120" s="296"/>
      <c r="G120" s="295"/>
      <c r="H120" s="295"/>
      <c r="I120" s="295"/>
      <c r="J120" s="295"/>
      <c r="K120" s="295"/>
      <c r="L120" s="295"/>
      <c r="M120" s="295"/>
      <c r="N120" s="295"/>
      <c r="O120" s="295"/>
      <c r="P120" s="295"/>
      <c r="Q120" s="295"/>
      <c r="R120" s="295"/>
      <c r="S120" s="295"/>
      <c r="T120" s="295"/>
      <c r="U120" s="296"/>
      <c r="V120" s="236">
        <v>15.56</v>
      </c>
      <c r="W120" s="53">
        <v>12</v>
      </c>
      <c r="X120" s="103">
        <f>SUM(D120:U120)</f>
        <v>0</v>
      </c>
      <c r="Y120" s="54">
        <f>X120*V120</f>
        <v>0</v>
      </c>
      <c r="Z120" s="61"/>
      <c r="AA120" s="61"/>
    </row>
    <row r="121" spans="1:27" s="99" customFormat="1" ht="15" customHeight="1" x14ac:dyDescent="0.2">
      <c r="A121" s="292" t="s">
        <v>308</v>
      </c>
      <c r="B121" s="293"/>
      <c r="C121" s="293"/>
      <c r="D121" s="294"/>
      <c r="E121" s="295"/>
      <c r="F121" s="296"/>
      <c r="G121" s="257"/>
      <c r="H121" s="257"/>
      <c r="I121" s="257"/>
      <c r="J121" s="257"/>
      <c r="K121" s="257"/>
      <c r="L121" s="257"/>
      <c r="M121" s="257"/>
      <c r="N121" s="257"/>
      <c r="O121" s="257"/>
      <c r="P121" s="257"/>
      <c r="Q121" s="257"/>
      <c r="R121" s="257"/>
      <c r="S121" s="257"/>
      <c r="T121" s="257"/>
      <c r="U121" s="257"/>
      <c r="V121" s="236">
        <v>44.69</v>
      </c>
      <c r="W121" s="53">
        <v>12</v>
      </c>
      <c r="X121" s="103">
        <f>SUM(D121:U121)</f>
        <v>0</v>
      </c>
      <c r="Y121" s="54">
        <f>X121*V121</f>
        <v>0</v>
      </c>
      <c r="Z121" s="264"/>
      <c r="AA121" s="264"/>
    </row>
    <row r="122" spans="1:27" s="99" customFormat="1" ht="15" customHeight="1" x14ac:dyDescent="0.2">
      <c r="A122" s="417"/>
      <c r="B122" s="418"/>
      <c r="C122" s="418"/>
      <c r="D122" s="418"/>
      <c r="E122" s="418"/>
      <c r="F122" s="418"/>
      <c r="G122" s="418"/>
      <c r="H122" s="418"/>
      <c r="I122" s="418"/>
      <c r="J122" s="418"/>
      <c r="K122" s="418"/>
      <c r="L122" s="418"/>
      <c r="M122" s="418"/>
      <c r="N122" s="418"/>
      <c r="O122" s="418"/>
      <c r="P122" s="418"/>
      <c r="Q122" s="418"/>
      <c r="R122" s="418"/>
      <c r="S122" s="418"/>
      <c r="T122" s="418"/>
      <c r="U122" s="418"/>
      <c r="V122" s="418"/>
      <c r="W122" s="418"/>
      <c r="X122" s="418"/>
      <c r="Y122" s="419"/>
      <c r="Z122" s="82"/>
      <c r="AA122" s="82"/>
    </row>
    <row r="123" spans="1:27" s="99" customFormat="1" ht="15" customHeight="1" x14ac:dyDescent="0.2">
      <c r="A123" s="62" t="s">
        <v>36</v>
      </c>
      <c r="B123" s="540"/>
      <c r="C123" s="540"/>
      <c r="D123" s="540"/>
      <c r="E123" s="540"/>
      <c r="F123" s="540"/>
      <c r="G123" s="540"/>
      <c r="H123" s="540"/>
      <c r="I123" s="540"/>
      <c r="J123" s="540"/>
      <c r="K123" s="540"/>
      <c r="L123" s="540"/>
      <c r="M123" s="540"/>
      <c r="N123" s="540"/>
      <c r="O123" s="540"/>
      <c r="P123" s="540"/>
      <c r="Q123" s="540"/>
      <c r="R123" s="540"/>
      <c r="S123" s="541"/>
      <c r="T123" s="441" t="s">
        <v>72</v>
      </c>
      <c r="U123" s="442"/>
      <c r="V123" s="443"/>
      <c r="W123" s="453">
        <f>SUM(Y9:Y14,Y16:Y18,Y26:Y33,Y35:Y41,Y43:Y56,Y58:Y63,Y65:Y67,Y69:Y73,Y75:Y78,Y80:Y82,Y84:Y88,Y91:Y94,Y97:Y100,Y103:Y110,Y113:Y116,Y118:Y121)</f>
        <v>0</v>
      </c>
      <c r="X123" s="454"/>
      <c r="Y123" s="455"/>
      <c r="Z123" s="82"/>
      <c r="AA123" s="82"/>
    </row>
    <row r="124" spans="1:27" s="99" customFormat="1" ht="15" customHeight="1" x14ac:dyDescent="0.2">
      <c r="A124" s="533"/>
      <c r="B124" s="534"/>
      <c r="C124" s="534"/>
      <c r="D124" s="534"/>
      <c r="E124" s="534"/>
      <c r="F124" s="534"/>
      <c r="G124" s="534"/>
      <c r="H124" s="534"/>
      <c r="I124" s="534"/>
      <c r="J124" s="534"/>
      <c r="K124" s="534"/>
      <c r="L124" s="534"/>
      <c r="M124" s="534"/>
      <c r="N124" s="534"/>
      <c r="O124" s="534"/>
      <c r="P124" s="534"/>
      <c r="Q124" s="534"/>
      <c r="R124" s="534"/>
      <c r="S124" s="535"/>
      <c r="T124" s="223"/>
      <c r="U124" s="224"/>
      <c r="V124" s="224"/>
      <c r="W124" s="438"/>
      <c r="X124" s="439"/>
      <c r="Y124" s="440"/>
      <c r="Z124" s="82"/>
      <c r="AA124" s="82"/>
    </row>
    <row r="125" spans="1:27" s="99" customFormat="1" ht="15" customHeight="1" x14ac:dyDescent="0.2">
      <c r="A125" s="533"/>
      <c r="B125" s="534"/>
      <c r="C125" s="534"/>
      <c r="D125" s="534"/>
      <c r="E125" s="534"/>
      <c r="F125" s="534"/>
      <c r="G125" s="534"/>
      <c r="H125" s="534"/>
      <c r="I125" s="534"/>
      <c r="J125" s="534"/>
      <c r="K125" s="534"/>
      <c r="L125" s="534"/>
      <c r="M125" s="534"/>
      <c r="N125" s="534"/>
      <c r="O125" s="534"/>
      <c r="P125" s="534"/>
      <c r="Q125" s="534"/>
      <c r="R125" s="534"/>
      <c r="S125" s="535"/>
      <c r="T125" s="456" t="s">
        <v>196</v>
      </c>
      <c r="U125" s="457"/>
      <c r="V125" s="458"/>
      <c r="W125" s="450" t="e">
        <f>'ICMS ST SP'!CL11</f>
        <v>#DIV/0!</v>
      </c>
      <c r="X125" s="451"/>
      <c r="Y125" s="452"/>
      <c r="Z125" s="82"/>
      <c r="AA125" s="82"/>
    </row>
    <row r="126" spans="1:27" s="99" customFormat="1" ht="15" customHeight="1" x14ac:dyDescent="0.2">
      <c r="A126" s="533"/>
      <c r="B126" s="534"/>
      <c r="C126" s="534"/>
      <c r="D126" s="534"/>
      <c r="E126" s="534"/>
      <c r="F126" s="534"/>
      <c r="G126" s="534"/>
      <c r="H126" s="534"/>
      <c r="I126" s="534"/>
      <c r="J126" s="534"/>
      <c r="K126" s="534"/>
      <c r="L126" s="534"/>
      <c r="M126" s="534"/>
      <c r="N126" s="534"/>
      <c r="O126" s="534"/>
      <c r="P126" s="534"/>
      <c r="Q126" s="534"/>
      <c r="R126" s="534"/>
      <c r="S126" s="535"/>
      <c r="T126" s="456" t="s">
        <v>197</v>
      </c>
      <c r="U126" s="457"/>
      <c r="V126" s="458"/>
      <c r="W126" s="450" t="e">
        <f>'ICMS ST RS'!CL11</f>
        <v>#DIV/0!</v>
      </c>
      <c r="X126" s="451"/>
      <c r="Y126" s="452"/>
      <c r="Z126" s="82"/>
      <c r="AA126" s="82"/>
    </row>
    <row r="127" spans="1:27" s="99" customFormat="1" ht="15" customHeight="1" x14ac:dyDescent="0.2">
      <c r="A127" s="533"/>
      <c r="B127" s="534"/>
      <c r="C127" s="534"/>
      <c r="D127" s="534"/>
      <c r="E127" s="534"/>
      <c r="F127" s="534"/>
      <c r="G127" s="534"/>
      <c r="H127" s="534"/>
      <c r="I127" s="534"/>
      <c r="J127" s="534"/>
      <c r="K127" s="534"/>
      <c r="L127" s="534"/>
      <c r="M127" s="534"/>
      <c r="N127" s="534"/>
      <c r="O127" s="534"/>
      <c r="P127" s="534"/>
      <c r="Q127" s="534"/>
      <c r="R127" s="534"/>
      <c r="S127" s="535"/>
      <c r="T127" s="456" t="s">
        <v>198</v>
      </c>
      <c r="U127" s="457"/>
      <c r="V127" s="458"/>
      <c r="W127" s="450" t="e">
        <f>'ICMS ST PR'!F19</f>
        <v>#DIV/0!</v>
      </c>
      <c r="X127" s="451"/>
      <c r="Y127" s="452"/>
      <c r="Z127" s="82"/>
      <c r="AA127" s="82"/>
    </row>
    <row r="128" spans="1:27" s="99" customFormat="1" ht="15" customHeight="1" x14ac:dyDescent="0.2">
      <c r="A128" s="533"/>
      <c r="B128" s="534"/>
      <c r="C128" s="534"/>
      <c r="D128" s="534"/>
      <c r="E128" s="534"/>
      <c r="F128" s="534"/>
      <c r="G128" s="534"/>
      <c r="H128" s="534"/>
      <c r="I128" s="534"/>
      <c r="J128" s="534"/>
      <c r="K128" s="534"/>
      <c r="L128" s="534"/>
      <c r="M128" s="534"/>
      <c r="N128" s="534"/>
      <c r="O128" s="534"/>
      <c r="P128" s="534"/>
      <c r="Q128" s="534"/>
      <c r="R128" s="534"/>
      <c r="S128" s="535"/>
      <c r="T128" s="456" t="s">
        <v>199</v>
      </c>
      <c r="U128" s="457"/>
      <c r="V128" s="458"/>
      <c r="W128" s="450" t="e">
        <f>'ICMS ST SC'!F19</f>
        <v>#DIV/0!</v>
      </c>
      <c r="X128" s="451"/>
      <c r="Y128" s="452"/>
      <c r="Z128" s="82"/>
      <c r="AA128" s="82"/>
    </row>
    <row r="129" spans="1:27" s="99" customFormat="1" ht="15" customHeight="1" x14ac:dyDescent="0.2">
      <c r="A129" s="533"/>
      <c r="B129" s="534"/>
      <c r="C129" s="534"/>
      <c r="D129" s="534"/>
      <c r="E129" s="534"/>
      <c r="F129" s="534"/>
      <c r="G129" s="534"/>
      <c r="H129" s="534"/>
      <c r="I129" s="534"/>
      <c r="J129" s="534"/>
      <c r="K129" s="534"/>
      <c r="L129" s="534"/>
      <c r="M129" s="534"/>
      <c r="N129" s="534"/>
      <c r="O129" s="534"/>
      <c r="P129" s="534"/>
      <c r="Q129" s="534"/>
      <c r="R129" s="534"/>
      <c r="S129" s="535"/>
      <c r="T129" s="456" t="s">
        <v>77</v>
      </c>
      <c r="U129" s="457"/>
      <c r="V129" s="458"/>
      <c r="W129" s="450" t="e">
        <f>'ICMS ST-MG'!F19</f>
        <v>#DIV/0!</v>
      </c>
      <c r="X129" s="451"/>
      <c r="Y129" s="452"/>
      <c r="Z129" s="90"/>
      <c r="AA129" s="90"/>
    </row>
    <row r="130" spans="1:27" s="99" customFormat="1" ht="15" customHeight="1" x14ac:dyDescent="0.2">
      <c r="A130" s="533"/>
      <c r="B130" s="534"/>
      <c r="C130" s="534"/>
      <c r="D130" s="534"/>
      <c r="E130" s="534"/>
      <c r="F130" s="534"/>
      <c r="G130" s="534"/>
      <c r="H130" s="534"/>
      <c r="I130" s="534"/>
      <c r="J130" s="534"/>
      <c r="K130" s="534"/>
      <c r="L130" s="534"/>
      <c r="M130" s="534"/>
      <c r="N130" s="534"/>
      <c r="O130" s="534"/>
      <c r="P130" s="534"/>
      <c r="Q130" s="534"/>
      <c r="R130" s="534"/>
      <c r="S130" s="535"/>
      <c r="T130" s="223" t="s">
        <v>105</v>
      </c>
      <c r="U130" s="224"/>
      <c r="V130" s="225"/>
      <c r="W130" s="450" t="e">
        <f>'ICMS ST -DF'!F19</f>
        <v>#DIV/0!</v>
      </c>
      <c r="X130" s="451"/>
      <c r="Y130" s="452"/>
      <c r="Z130" s="90"/>
      <c r="AA130" s="90"/>
    </row>
    <row r="131" spans="1:27" s="99" customFormat="1" ht="15" customHeight="1" x14ac:dyDescent="0.2">
      <c r="A131" s="533"/>
      <c r="B131" s="534"/>
      <c r="C131" s="534"/>
      <c r="D131" s="534"/>
      <c r="E131" s="534"/>
      <c r="F131" s="534"/>
      <c r="G131" s="534"/>
      <c r="H131" s="534"/>
      <c r="I131" s="534"/>
      <c r="J131" s="534"/>
      <c r="K131" s="534"/>
      <c r="L131" s="534"/>
      <c r="M131" s="534"/>
      <c r="N131" s="534"/>
      <c r="O131" s="534"/>
      <c r="P131" s="534"/>
      <c r="Q131" s="534"/>
      <c r="R131" s="534"/>
      <c r="S131" s="535"/>
      <c r="T131" s="456" t="s">
        <v>209</v>
      </c>
      <c r="U131" s="457"/>
      <c r="V131" s="458"/>
      <c r="W131" s="450" t="e">
        <f>'ICMS-ST RJ'!F19</f>
        <v>#DIV/0!</v>
      </c>
      <c r="X131" s="451"/>
      <c r="Y131" s="452"/>
      <c r="Z131" s="90"/>
      <c r="AA131" s="90"/>
    </row>
    <row r="132" spans="1:27" ht="15" customHeight="1" x14ac:dyDescent="0.2">
      <c r="A132" s="533"/>
      <c r="B132" s="534"/>
      <c r="C132" s="534"/>
      <c r="D132" s="534"/>
      <c r="E132" s="534"/>
      <c r="F132" s="534"/>
      <c r="G132" s="534"/>
      <c r="H132" s="534"/>
      <c r="I132" s="534"/>
      <c r="J132" s="534"/>
      <c r="K132" s="534"/>
      <c r="L132" s="534"/>
      <c r="M132" s="534"/>
      <c r="N132" s="534"/>
      <c r="O132" s="534"/>
      <c r="P132" s="534"/>
      <c r="Q132" s="534"/>
      <c r="R132" s="534"/>
      <c r="S132" s="535"/>
      <c r="T132" s="149"/>
      <c r="U132" s="150"/>
      <c r="V132" s="151"/>
      <c r="W132" s="152"/>
      <c r="X132" s="153"/>
      <c r="Y132" s="154"/>
    </row>
    <row r="133" spans="1:27" ht="12" customHeight="1" x14ac:dyDescent="0.2">
      <c r="A133" s="533"/>
      <c r="B133" s="534"/>
      <c r="C133" s="534"/>
      <c r="D133" s="534"/>
      <c r="E133" s="534"/>
      <c r="F133" s="534"/>
      <c r="G133" s="534"/>
      <c r="H133" s="534"/>
      <c r="I133" s="534"/>
      <c r="J133" s="534"/>
      <c r="K133" s="534"/>
      <c r="L133" s="534"/>
      <c r="M133" s="534"/>
      <c r="N133" s="534"/>
      <c r="O133" s="534"/>
      <c r="P133" s="534"/>
      <c r="Q133" s="534"/>
      <c r="R133" s="534"/>
      <c r="S133" s="535"/>
      <c r="T133" s="527" t="s">
        <v>73</v>
      </c>
      <c r="U133" s="528"/>
      <c r="V133" s="529"/>
      <c r="W133" s="474">
        <f>W123</f>
        <v>0</v>
      </c>
      <c r="X133" s="475"/>
      <c r="Y133" s="476"/>
    </row>
    <row r="134" spans="1:27" ht="12.75" customHeight="1" x14ac:dyDescent="0.2">
      <c r="A134" s="533"/>
      <c r="B134" s="534"/>
      <c r="C134" s="534"/>
      <c r="D134" s="534"/>
      <c r="E134" s="534"/>
      <c r="F134" s="534"/>
      <c r="G134" s="534"/>
      <c r="H134" s="534"/>
      <c r="I134" s="534"/>
      <c r="J134" s="534"/>
      <c r="K134" s="534"/>
      <c r="L134" s="534"/>
      <c r="M134" s="534"/>
      <c r="N134" s="534"/>
      <c r="O134" s="534"/>
      <c r="P134" s="534"/>
      <c r="Q134" s="534"/>
      <c r="R134" s="534"/>
      <c r="S134" s="535"/>
      <c r="T134" s="530"/>
      <c r="U134" s="531"/>
      <c r="V134" s="532"/>
      <c r="W134" s="477"/>
      <c r="X134" s="478"/>
      <c r="Y134" s="479"/>
    </row>
    <row r="135" spans="1:27" ht="12.75" customHeight="1" x14ac:dyDescent="0.2">
      <c r="A135" s="63" t="s">
        <v>41</v>
      </c>
      <c r="B135" s="64"/>
      <c r="C135" s="542"/>
      <c r="D135" s="542"/>
      <c r="E135" s="542"/>
      <c r="F135" s="542"/>
      <c r="G135" s="542"/>
      <c r="H135" s="542"/>
      <c r="I135" s="542"/>
      <c r="J135" s="543"/>
      <c r="K135" s="558" t="s">
        <v>305</v>
      </c>
      <c r="L135" s="559"/>
      <c r="M135" s="559"/>
      <c r="N135" s="559"/>
      <c r="O135" s="559"/>
      <c r="P135" s="560"/>
      <c r="Q135" s="551" t="s">
        <v>154</v>
      </c>
      <c r="R135" s="552"/>
      <c r="S135" s="553"/>
      <c r="T135" s="337" t="s">
        <v>40</v>
      </c>
      <c r="U135" s="338"/>
      <c r="V135" s="338"/>
      <c r="W135" s="338"/>
      <c r="X135" s="338"/>
      <c r="Y135" s="339"/>
    </row>
    <row r="136" spans="1:27" ht="12.75" customHeight="1" x14ac:dyDescent="0.2">
      <c r="A136" s="245" t="s">
        <v>42</v>
      </c>
      <c r="B136" s="544"/>
      <c r="C136" s="544"/>
      <c r="D136" s="544"/>
      <c r="E136" s="544"/>
      <c r="F136" s="544"/>
      <c r="G136" s="544"/>
      <c r="H136" s="544"/>
      <c r="I136" s="544"/>
      <c r="J136" s="545"/>
      <c r="K136" s="561"/>
      <c r="L136" s="562"/>
      <c r="M136" s="562"/>
      <c r="N136" s="562"/>
      <c r="O136" s="562"/>
      <c r="P136" s="563"/>
      <c r="Q136" s="554"/>
      <c r="R136" s="555"/>
      <c r="S136" s="556"/>
      <c r="T136" s="337" t="s">
        <v>38</v>
      </c>
      <c r="U136" s="338"/>
      <c r="V136" s="338"/>
      <c r="W136" s="338"/>
      <c r="X136" s="338"/>
      <c r="Y136" s="339"/>
    </row>
    <row r="137" spans="1:27" ht="12.75" customHeight="1" x14ac:dyDescent="0.2">
      <c r="A137" s="65" t="s">
        <v>58</v>
      </c>
      <c r="B137" s="546"/>
      <c r="C137" s="546"/>
      <c r="D137" s="546"/>
      <c r="E137" s="546"/>
      <c r="F137" s="546"/>
      <c r="G137" s="546"/>
      <c r="H137" s="546"/>
      <c r="I137" s="546"/>
      <c r="J137" s="547"/>
      <c r="K137" s="350" t="s">
        <v>304</v>
      </c>
      <c r="L137" s="350"/>
      <c r="M137" s="350"/>
      <c r="N137" s="350"/>
      <c r="O137" s="350"/>
      <c r="P137" s="350"/>
      <c r="Q137" s="350"/>
      <c r="R137" s="350"/>
      <c r="S137" s="351"/>
      <c r="T137" s="100" t="s">
        <v>255</v>
      </c>
      <c r="U137" s="101"/>
      <c r="V137" s="101"/>
      <c r="W137" s="564" t="s">
        <v>310</v>
      </c>
      <c r="X137" s="564"/>
      <c r="Y137" s="473"/>
    </row>
    <row r="138" spans="1:27" x14ac:dyDescent="0.2">
      <c r="A138" s="343" t="s">
        <v>74</v>
      </c>
      <c r="B138" s="344"/>
      <c r="C138" s="344"/>
      <c r="D138" s="344"/>
      <c r="E138" s="344"/>
      <c r="F138" s="344"/>
      <c r="G138" s="344"/>
      <c r="H138" s="344"/>
      <c r="I138" s="346"/>
      <c r="J138" s="347"/>
      <c r="K138" s="352"/>
      <c r="L138" s="353"/>
      <c r="M138" s="353"/>
      <c r="N138" s="353"/>
      <c r="O138" s="353"/>
      <c r="P138" s="353"/>
      <c r="Q138" s="353"/>
      <c r="R138" s="353"/>
      <c r="S138" s="354"/>
      <c r="T138" s="246" t="s">
        <v>256</v>
      </c>
      <c r="U138" s="247"/>
      <c r="V138" s="247"/>
      <c r="W138" s="564" t="s">
        <v>311</v>
      </c>
      <c r="X138" s="564"/>
      <c r="Y138" s="473"/>
    </row>
    <row r="139" spans="1:27" x14ac:dyDescent="0.2">
      <c r="A139" s="343" t="s">
        <v>75</v>
      </c>
      <c r="B139" s="344"/>
      <c r="C139" s="344"/>
      <c r="D139" s="344"/>
      <c r="E139" s="344"/>
      <c r="F139" s="344"/>
      <c r="G139" s="344"/>
      <c r="H139" s="344"/>
      <c r="I139" s="344"/>
      <c r="J139" s="345"/>
      <c r="K139" s="334" t="s">
        <v>259</v>
      </c>
      <c r="L139" s="335"/>
      <c r="M139" s="335"/>
      <c r="N139" s="335"/>
      <c r="O139" s="335"/>
      <c r="P139" s="335"/>
      <c r="Q139" s="335"/>
      <c r="R139" s="335"/>
      <c r="S139" s="336"/>
      <c r="T139" s="565"/>
      <c r="U139" s="566"/>
      <c r="V139" s="566"/>
      <c r="W139" s="566"/>
      <c r="X139" s="566"/>
      <c r="Y139" s="567"/>
    </row>
    <row r="140" spans="1:27" x14ac:dyDescent="0.2">
      <c r="A140" s="340" t="s">
        <v>76</v>
      </c>
      <c r="B140" s="341"/>
      <c r="C140" s="341"/>
      <c r="D140" s="341"/>
      <c r="E140" s="341"/>
      <c r="F140" s="341"/>
      <c r="G140" s="341"/>
      <c r="H140" s="341"/>
      <c r="I140" s="341"/>
      <c r="J140" s="342"/>
      <c r="K140" s="337" t="s">
        <v>151</v>
      </c>
      <c r="L140" s="338"/>
      <c r="M140" s="338"/>
      <c r="N140" s="338"/>
      <c r="O140" s="338"/>
      <c r="P140" s="338"/>
      <c r="Q140" s="338"/>
      <c r="R140" s="338"/>
      <c r="S140" s="339"/>
      <c r="T140" s="337" t="s">
        <v>39</v>
      </c>
      <c r="U140" s="338"/>
      <c r="V140" s="338"/>
      <c r="W140" s="338"/>
      <c r="X140" s="338"/>
      <c r="Y140" s="339"/>
    </row>
    <row r="141" spans="1:27" x14ac:dyDescent="0.2">
      <c r="A141" s="548" t="s">
        <v>153</v>
      </c>
      <c r="B141" s="549"/>
      <c r="C141" s="549"/>
      <c r="D141" s="549"/>
      <c r="E141" s="549"/>
      <c r="F141" s="549"/>
      <c r="G141" s="549"/>
      <c r="H141" s="549"/>
      <c r="I141" s="549"/>
      <c r="J141" s="549"/>
      <c r="K141" s="549"/>
      <c r="L141" s="549"/>
      <c r="M141" s="549"/>
      <c r="N141" s="549"/>
      <c r="O141" s="549"/>
      <c r="P141" s="549"/>
      <c r="Q141" s="549"/>
      <c r="R141" s="549"/>
      <c r="S141" s="550"/>
      <c r="T141" s="100" t="s">
        <v>255</v>
      </c>
      <c r="U141" s="101"/>
      <c r="V141" s="101"/>
      <c r="W141" s="101"/>
      <c r="X141" s="472" t="s">
        <v>191</v>
      </c>
      <c r="Y141" s="473"/>
    </row>
    <row r="142" spans="1:27" ht="12.75" customHeight="1" x14ac:dyDescent="0.2">
      <c r="A142" s="364" t="s">
        <v>137</v>
      </c>
      <c r="B142" s="365"/>
      <c r="C142" s="374" t="s">
        <v>190</v>
      </c>
      <c r="D142" s="374"/>
      <c r="E142" s="374"/>
      <c r="F142" s="374"/>
      <c r="G142" s="374"/>
      <c r="H142" s="374"/>
      <c r="I142" s="374"/>
      <c r="J142" s="374"/>
      <c r="K142" s="374"/>
      <c r="L142" s="374"/>
      <c r="M142" s="374"/>
      <c r="N142" s="374"/>
      <c r="O142" s="374"/>
      <c r="P142" s="374"/>
      <c r="Q142" s="374"/>
      <c r="R142" s="374"/>
      <c r="S142" s="375"/>
      <c r="T142" s="371" t="s">
        <v>256</v>
      </c>
      <c r="U142" s="372"/>
      <c r="V142" s="372"/>
      <c r="W142" s="373"/>
      <c r="X142" s="472" t="s">
        <v>192</v>
      </c>
      <c r="Y142" s="473"/>
    </row>
    <row r="143" spans="1:27" ht="12.75" customHeight="1" x14ac:dyDescent="0.2">
      <c r="A143" s="366" t="s">
        <v>138</v>
      </c>
      <c r="B143" s="367"/>
      <c r="C143" s="376" t="s">
        <v>189</v>
      </c>
      <c r="D143" s="376"/>
      <c r="E143" s="376"/>
      <c r="F143" s="376"/>
      <c r="G143" s="376"/>
      <c r="H143" s="376"/>
      <c r="I143" s="376"/>
      <c r="J143" s="376"/>
      <c r="K143" s="376"/>
      <c r="L143" s="376"/>
      <c r="M143" s="376"/>
      <c r="N143" s="376"/>
      <c r="O143" s="376"/>
      <c r="P143" s="376"/>
      <c r="Q143" s="376"/>
      <c r="R143" s="376"/>
      <c r="S143" s="377"/>
      <c r="T143" s="371" t="s">
        <v>257</v>
      </c>
      <c r="U143" s="372"/>
      <c r="V143" s="372"/>
      <c r="W143" s="373"/>
      <c r="X143" s="472" t="s">
        <v>258</v>
      </c>
      <c r="Y143" s="473"/>
    </row>
    <row r="144" spans="1:27" x14ac:dyDescent="0.2">
      <c r="A144" s="378"/>
      <c r="B144" s="379"/>
      <c r="C144" s="379"/>
      <c r="D144" s="379"/>
      <c r="E144" s="379"/>
      <c r="F144" s="379"/>
      <c r="G144" s="379"/>
      <c r="H144" s="379"/>
      <c r="I144" s="379"/>
      <c r="J144" s="379"/>
      <c r="K144" s="379"/>
      <c r="L144" s="379"/>
      <c r="M144" s="379"/>
      <c r="N144" s="379"/>
      <c r="O144" s="380"/>
      <c r="P144" s="235"/>
      <c r="Q144" s="235"/>
      <c r="R144" s="235"/>
      <c r="S144" s="235"/>
      <c r="T144" s="368" t="s">
        <v>118</v>
      </c>
      <c r="U144" s="369"/>
      <c r="V144" s="369"/>
      <c r="W144" s="369"/>
      <c r="X144" s="369"/>
      <c r="Y144" s="370"/>
    </row>
    <row r="145" spans="1:25" x14ac:dyDescent="0.2">
      <c r="A145" s="358" t="s">
        <v>187</v>
      </c>
      <c r="B145" s="359"/>
      <c r="C145" s="359"/>
      <c r="D145" s="359"/>
      <c r="E145" s="359"/>
      <c r="F145" s="359"/>
      <c r="G145" s="359"/>
      <c r="H145" s="359"/>
      <c r="I145" s="35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60"/>
    </row>
    <row r="146" spans="1:25" x14ac:dyDescent="0.2">
      <c r="A146" s="361" t="s">
        <v>193</v>
      </c>
      <c r="B146" s="362"/>
      <c r="C146" s="362"/>
      <c r="D146" s="362"/>
      <c r="E146" s="362"/>
      <c r="F146" s="362"/>
      <c r="G146" s="362"/>
      <c r="H146" s="362"/>
      <c r="I146" s="362"/>
      <c r="J146" s="362"/>
      <c r="K146" s="362"/>
      <c r="L146" s="362"/>
      <c r="M146" s="362"/>
      <c r="N146" s="362"/>
      <c r="O146" s="362"/>
      <c r="P146" s="362"/>
      <c r="Q146" s="362"/>
      <c r="R146" s="362"/>
      <c r="S146" s="362"/>
      <c r="T146" s="362"/>
      <c r="U146" s="362"/>
      <c r="V146" s="362"/>
      <c r="W146" s="362"/>
      <c r="X146" s="362"/>
      <c r="Y146" s="363"/>
    </row>
  </sheetData>
  <sheetProtection password="C4C8" sheet="1"/>
  <mergeCells count="725">
    <mergeCell ref="N22:O22"/>
    <mergeCell ref="P22:Q22"/>
    <mergeCell ref="R22:S22"/>
    <mergeCell ref="T22:U22"/>
    <mergeCell ref="N24:O24"/>
    <mergeCell ref="P24:Q24"/>
    <mergeCell ref="R24:S24"/>
    <mergeCell ref="T24:U24"/>
    <mergeCell ref="N23:O23"/>
    <mergeCell ref="P23:Q23"/>
    <mergeCell ref="A22:C22"/>
    <mergeCell ref="D22:E22"/>
    <mergeCell ref="F22:G22"/>
    <mergeCell ref="H22:I22"/>
    <mergeCell ref="J22:K22"/>
    <mergeCell ref="L22:M22"/>
    <mergeCell ref="R23:S23"/>
    <mergeCell ref="T23:U23"/>
    <mergeCell ref="A24:C24"/>
    <mergeCell ref="D24:E24"/>
    <mergeCell ref="F24:G24"/>
    <mergeCell ref="H24:I24"/>
    <mergeCell ref="J24:K24"/>
    <mergeCell ref="L24:M24"/>
    <mergeCell ref="N25:O25"/>
    <mergeCell ref="P25:Q25"/>
    <mergeCell ref="R25:S25"/>
    <mergeCell ref="T25:U25"/>
    <mergeCell ref="A23:C23"/>
    <mergeCell ref="D23:E23"/>
    <mergeCell ref="F23:G23"/>
    <mergeCell ref="H23:I23"/>
    <mergeCell ref="J23:K23"/>
    <mergeCell ref="L23:M23"/>
    <mergeCell ref="N21:O21"/>
    <mergeCell ref="P21:Q21"/>
    <mergeCell ref="R21:S21"/>
    <mergeCell ref="T21:U21"/>
    <mergeCell ref="A25:C25"/>
    <mergeCell ref="D25:E25"/>
    <mergeCell ref="F25:G25"/>
    <mergeCell ref="H25:I25"/>
    <mergeCell ref="J25:K25"/>
    <mergeCell ref="L25:M25"/>
    <mergeCell ref="N20:O20"/>
    <mergeCell ref="P20:Q20"/>
    <mergeCell ref="R20:S20"/>
    <mergeCell ref="T20:U20"/>
    <mergeCell ref="A21:C21"/>
    <mergeCell ref="D21:E21"/>
    <mergeCell ref="F21:G21"/>
    <mergeCell ref="H21:I21"/>
    <mergeCell ref="J21:K21"/>
    <mergeCell ref="L21:M21"/>
    <mergeCell ref="A20:C20"/>
    <mergeCell ref="D20:E20"/>
    <mergeCell ref="F20:G20"/>
    <mergeCell ref="H20:I20"/>
    <mergeCell ref="J20:K20"/>
    <mergeCell ref="L20:M20"/>
    <mergeCell ref="K6:O6"/>
    <mergeCell ref="K135:P136"/>
    <mergeCell ref="W137:Y137"/>
    <mergeCell ref="W138:Y138"/>
    <mergeCell ref="T139:Y139"/>
    <mergeCell ref="P91:U91"/>
    <mergeCell ref="P92:U92"/>
    <mergeCell ref="P93:U93"/>
    <mergeCell ref="P94:U94"/>
    <mergeCell ref="A134:S134"/>
    <mergeCell ref="C135:J135"/>
    <mergeCell ref="B136:J136"/>
    <mergeCell ref="B137:J137"/>
    <mergeCell ref="A141:S141"/>
    <mergeCell ref="Q135:S136"/>
    <mergeCell ref="A129:S129"/>
    <mergeCell ref="A130:S130"/>
    <mergeCell ref="A131:S131"/>
    <mergeCell ref="A132:S132"/>
    <mergeCell ref="A133:S133"/>
    <mergeCell ref="A126:S126"/>
    <mergeCell ref="A127:S127"/>
    <mergeCell ref="F97:G97"/>
    <mergeCell ref="F63:U63"/>
    <mergeCell ref="B123:S123"/>
    <mergeCell ref="A124:S124"/>
    <mergeCell ref="A125:S125"/>
    <mergeCell ref="D104:G104"/>
    <mergeCell ref="H98:I98"/>
    <mergeCell ref="D64:E64"/>
    <mergeCell ref="A128:S128"/>
    <mergeCell ref="U3:Y3"/>
    <mergeCell ref="A66:C66"/>
    <mergeCell ref="D66:E66"/>
    <mergeCell ref="A73:C73"/>
    <mergeCell ref="D67:E67"/>
    <mergeCell ref="D51:E51"/>
    <mergeCell ref="F59:U59"/>
    <mergeCell ref="J64:K64"/>
    <mergeCell ref="D84:F84"/>
    <mergeCell ref="F69:G69"/>
    <mergeCell ref="W131:Y131"/>
    <mergeCell ref="T131:V131"/>
    <mergeCell ref="J95:U96"/>
    <mergeCell ref="H104:K104"/>
    <mergeCell ref="D105:G105"/>
    <mergeCell ref="G88:I88"/>
    <mergeCell ref="G84:I84"/>
    <mergeCell ref="D103:G103"/>
    <mergeCell ref="H99:I99"/>
    <mergeCell ref="J65:K65"/>
    <mergeCell ref="A86:C86"/>
    <mergeCell ref="X143:Y143"/>
    <mergeCell ref="D68:E68"/>
    <mergeCell ref="F68:G68"/>
    <mergeCell ref="D71:E71"/>
    <mergeCell ref="F71:G71"/>
    <mergeCell ref="X142:Y142"/>
    <mergeCell ref="T133:V134"/>
    <mergeCell ref="D72:E72"/>
    <mergeCell ref="F65:G65"/>
    <mergeCell ref="F64:G64"/>
    <mergeCell ref="D86:F86"/>
    <mergeCell ref="D73:E73"/>
    <mergeCell ref="F70:G70"/>
    <mergeCell ref="H66:I66"/>
    <mergeCell ref="H64:I64"/>
    <mergeCell ref="G86:I86"/>
    <mergeCell ref="H73:U73"/>
    <mergeCell ref="H74:U74"/>
    <mergeCell ref="J66:K66"/>
    <mergeCell ref="F66:G66"/>
    <mergeCell ref="H97:I97"/>
    <mergeCell ref="H92:I92"/>
    <mergeCell ref="J67:K67"/>
    <mergeCell ref="D87:F87"/>
    <mergeCell ref="D90:E90"/>
    <mergeCell ref="G87:I87"/>
    <mergeCell ref="F96:G96"/>
    <mergeCell ref="D79:U79"/>
    <mergeCell ref="A62:C62"/>
    <mergeCell ref="T41:U41"/>
    <mergeCell ref="D52:E52"/>
    <mergeCell ref="D54:E54"/>
    <mergeCell ref="D45:E45"/>
    <mergeCell ref="D48:E48"/>
    <mergeCell ref="A49:C49"/>
    <mergeCell ref="F58:U58"/>
    <mergeCell ref="F60:U60"/>
    <mergeCell ref="D57:E57"/>
    <mergeCell ref="J35:K35"/>
    <mergeCell ref="A47:C47"/>
    <mergeCell ref="D47:E47"/>
    <mergeCell ref="D42:E42"/>
    <mergeCell ref="J37:K37"/>
    <mergeCell ref="F36:G36"/>
    <mergeCell ref="D44:E44"/>
    <mergeCell ref="H41:I41"/>
    <mergeCell ref="J41:K41"/>
    <mergeCell ref="H36:I36"/>
    <mergeCell ref="A72:C72"/>
    <mergeCell ref="A32:C32"/>
    <mergeCell ref="D32:E32"/>
    <mergeCell ref="F32:G32"/>
    <mergeCell ref="F34:G34"/>
    <mergeCell ref="A35:C35"/>
    <mergeCell ref="A33:C33"/>
    <mergeCell ref="F61:U61"/>
    <mergeCell ref="D60:E60"/>
    <mergeCell ref="F38:G38"/>
    <mergeCell ref="J18:K18"/>
    <mergeCell ref="F19:G19"/>
    <mergeCell ref="D26:E26"/>
    <mergeCell ref="A19:C19"/>
    <mergeCell ref="D27:E27"/>
    <mergeCell ref="J26:K26"/>
    <mergeCell ref="H18:I18"/>
    <mergeCell ref="H26:I26"/>
    <mergeCell ref="F26:G26"/>
    <mergeCell ref="J19:K19"/>
    <mergeCell ref="H27:I27"/>
    <mergeCell ref="H29:I29"/>
    <mergeCell ref="J31:K31"/>
    <mergeCell ref="H30:I30"/>
    <mergeCell ref="J28:K28"/>
    <mergeCell ref="J27:K27"/>
    <mergeCell ref="H31:I31"/>
    <mergeCell ref="L15:M15"/>
    <mergeCell ref="T15:U15"/>
    <mergeCell ref="L13:M13"/>
    <mergeCell ref="T13:U13"/>
    <mergeCell ref="J9:K9"/>
    <mergeCell ref="J13:K13"/>
    <mergeCell ref="T12:U12"/>
    <mergeCell ref="J15:K15"/>
    <mergeCell ref="L12:M12"/>
    <mergeCell ref="J12:K12"/>
    <mergeCell ref="F29:G29"/>
    <mergeCell ref="F27:G27"/>
    <mergeCell ref="F30:G30"/>
    <mergeCell ref="D33:E33"/>
    <mergeCell ref="F33:G33"/>
    <mergeCell ref="F31:G31"/>
    <mergeCell ref="D29:E29"/>
    <mergeCell ref="D31:E31"/>
    <mergeCell ref="A29:C29"/>
    <mergeCell ref="A31:C31"/>
    <mergeCell ref="A27:C27"/>
    <mergeCell ref="L18:M18"/>
    <mergeCell ref="L33:M33"/>
    <mergeCell ref="T26:U26"/>
    <mergeCell ref="A26:C26"/>
    <mergeCell ref="T27:U27"/>
    <mergeCell ref="L26:M26"/>
    <mergeCell ref="H19:I19"/>
    <mergeCell ref="L29:M29"/>
    <mergeCell ref="T33:U33"/>
    <mergeCell ref="J30:K30"/>
    <mergeCell ref="T28:U28"/>
    <mergeCell ref="N27:O27"/>
    <mergeCell ref="P30:Q30"/>
    <mergeCell ref="R30:S30"/>
    <mergeCell ref="P31:Q31"/>
    <mergeCell ref="R31:S31"/>
    <mergeCell ref="J29:K29"/>
    <mergeCell ref="H32:I32"/>
    <mergeCell ref="J33:K33"/>
    <mergeCell ref="H33:I33"/>
    <mergeCell ref="J34:K34"/>
    <mergeCell ref="T34:U34"/>
    <mergeCell ref="P34:Q34"/>
    <mergeCell ref="L30:M30"/>
    <mergeCell ref="L32:M32"/>
    <mergeCell ref="T32:U32"/>
    <mergeCell ref="T36:U36"/>
    <mergeCell ref="L31:M31"/>
    <mergeCell ref="T35:U35"/>
    <mergeCell ref="N35:O35"/>
    <mergeCell ref="N36:O36"/>
    <mergeCell ref="D43:E43"/>
    <mergeCell ref="L41:M41"/>
    <mergeCell ref="H39:I39"/>
    <mergeCell ref="H40:I40"/>
    <mergeCell ref="J40:K40"/>
    <mergeCell ref="L40:M40"/>
    <mergeCell ref="F39:G39"/>
    <mergeCell ref="H38:I38"/>
    <mergeCell ref="T38:U38"/>
    <mergeCell ref="T37:U37"/>
    <mergeCell ref="D46:E46"/>
    <mergeCell ref="F37:G37"/>
    <mergeCell ref="J36:K36"/>
    <mergeCell ref="F41:G41"/>
    <mergeCell ref="H37:I37"/>
    <mergeCell ref="J38:K38"/>
    <mergeCell ref="D38:E38"/>
    <mergeCell ref="A36:C36"/>
    <mergeCell ref="D41:E41"/>
    <mergeCell ref="A42:C42"/>
    <mergeCell ref="A44:C44"/>
    <mergeCell ref="A48:C48"/>
    <mergeCell ref="A39:C39"/>
    <mergeCell ref="D39:E39"/>
    <mergeCell ref="A43:C43"/>
    <mergeCell ref="A40:C40"/>
    <mergeCell ref="D40:E40"/>
    <mergeCell ref="D34:E34"/>
    <mergeCell ref="A41:C41"/>
    <mergeCell ref="A34:C34"/>
    <mergeCell ref="W130:Y130"/>
    <mergeCell ref="W129:Y129"/>
    <mergeCell ref="T129:V129"/>
    <mergeCell ref="D101:G101"/>
    <mergeCell ref="A38:C38"/>
    <mergeCell ref="A58:C58"/>
    <mergeCell ref="A85:C85"/>
    <mergeCell ref="A50:C50"/>
    <mergeCell ref="A52:C52"/>
    <mergeCell ref="D50:E50"/>
    <mergeCell ref="A57:C57"/>
    <mergeCell ref="A82:C82"/>
    <mergeCell ref="A83:C83"/>
    <mergeCell ref="A51:C51"/>
    <mergeCell ref="D83:F83"/>
    <mergeCell ref="A80:C80"/>
    <mergeCell ref="A70:C70"/>
    <mergeCell ref="X1:Y2"/>
    <mergeCell ref="W1:W2"/>
    <mergeCell ref="X5:Y5"/>
    <mergeCell ref="X6:Y6"/>
    <mergeCell ref="G6:H6"/>
    <mergeCell ref="B6:E6"/>
    <mergeCell ref="D1:M2"/>
    <mergeCell ref="O1:T2"/>
    <mergeCell ref="S3:T3"/>
    <mergeCell ref="G5:V5"/>
    <mergeCell ref="B3:O3"/>
    <mergeCell ref="B5:E5"/>
    <mergeCell ref="W4:Y4"/>
    <mergeCell ref="A8:C8"/>
    <mergeCell ref="D8:E8"/>
    <mergeCell ref="L8:M8"/>
    <mergeCell ref="T8:U8"/>
    <mergeCell ref="H8:I8"/>
    <mergeCell ref="J8:K8"/>
    <mergeCell ref="F8:G8"/>
    <mergeCell ref="B7:F7"/>
    <mergeCell ref="N8:O8"/>
    <mergeCell ref="A11:C11"/>
    <mergeCell ref="F10:G10"/>
    <mergeCell ref="F13:G13"/>
    <mergeCell ref="H13:I13"/>
    <mergeCell ref="A12:C12"/>
    <mergeCell ref="D12:E12"/>
    <mergeCell ref="D11:E11"/>
    <mergeCell ref="A10:C10"/>
    <mergeCell ref="F15:G15"/>
    <mergeCell ref="A13:C13"/>
    <mergeCell ref="D13:E13"/>
    <mergeCell ref="H12:I12"/>
    <mergeCell ref="H15:I15"/>
    <mergeCell ref="A68:C68"/>
    <mergeCell ref="D30:E30"/>
    <mergeCell ref="A17:C17"/>
    <mergeCell ref="D18:E18"/>
    <mergeCell ref="A18:C18"/>
    <mergeCell ref="D49:E49"/>
    <mergeCell ref="D37:E37"/>
    <mergeCell ref="A63:C63"/>
    <mergeCell ref="D69:E69"/>
    <mergeCell ref="A45:C45"/>
    <mergeCell ref="D19:E19"/>
    <mergeCell ref="D36:E36"/>
    <mergeCell ref="A59:C59"/>
    <mergeCell ref="A53:C53"/>
    <mergeCell ref="D61:E61"/>
    <mergeCell ref="D53:E53"/>
    <mergeCell ref="A69:C69"/>
    <mergeCell ref="A54:C54"/>
    <mergeCell ref="D63:E63"/>
    <mergeCell ref="A79:C79"/>
    <mergeCell ref="D59:E59"/>
    <mergeCell ref="D58:E58"/>
    <mergeCell ref="A74:C74"/>
    <mergeCell ref="A77:C77"/>
    <mergeCell ref="D62:E62"/>
    <mergeCell ref="A15:C15"/>
    <mergeCell ref="D15:E15"/>
    <mergeCell ref="A37:C37"/>
    <mergeCell ref="W127:Y127"/>
    <mergeCell ref="A88:C88"/>
    <mergeCell ref="A87:C87"/>
    <mergeCell ref="D89:E89"/>
    <mergeCell ref="F90:G90"/>
    <mergeCell ref="D88:F88"/>
    <mergeCell ref="D16:E16"/>
    <mergeCell ref="T140:Y140"/>
    <mergeCell ref="A92:C92"/>
    <mergeCell ref="A94:C94"/>
    <mergeCell ref="A103:C103"/>
    <mergeCell ref="T127:V127"/>
    <mergeCell ref="A120:C120"/>
    <mergeCell ref="W128:Y128"/>
    <mergeCell ref="T128:V128"/>
    <mergeCell ref="H95:I96"/>
    <mergeCell ref="T136:Y136"/>
    <mergeCell ref="X141:Y141"/>
    <mergeCell ref="H100:I100"/>
    <mergeCell ref="W133:Y134"/>
    <mergeCell ref="D100:E100"/>
    <mergeCell ref="T135:Y135"/>
    <mergeCell ref="D70:E70"/>
    <mergeCell ref="D80:E80"/>
    <mergeCell ref="H94:I94"/>
    <mergeCell ref="F95:G95"/>
    <mergeCell ref="G117:U117"/>
    <mergeCell ref="J87:U87"/>
    <mergeCell ref="G83:I83"/>
    <mergeCell ref="A97:C97"/>
    <mergeCell ref="D95:E95"/>
    <mergeCell ref="D117:F117"/>
    <mergeCell ref="A89:C90"/>
    <mergeCell ref="F89:G89"/>
    <mergeCell ref="D114:F114"/>
    <mergeCell ref="D110:G110"/>
    <mergeCell ref="H110:K110"/>
    <mergeCell ref="D112:F112"/>
    <mergeCell ref="A106:C106"/>
    <mergeCell ref="G118:U118"/>
    <mergeCell ref="D107:G107"/>
    <mergeCell ref="H108:K108"/>
    <mergeCell ref="L106:U106"/>
    <mergeCell ref="G113:I113"/>
    <mergeCell ref="A116:C116"/>
    <mergeCell ref="A111:C112"/>
    <mergeCell ref="A115:C115"/>
    <mergeCell ref="G119:U119"/>
    <mergeCell ref="D99:E99"/>
    <mergeCell ref="D120:F120"/>
    <mergeCell ref="A108:C108"/>
    <mergeCell ref="A105:C105"/>
    <mergeCell ref="H105:K105"/>
    <mergeCell ref="G120:U120"/>
    <mergeCell ref="A113:C113"/>
    <mergeCell ref="A117:C117"/>
    <mergeCell ref="A114:C114"/>
    <mergeCell ref="D102:G102"/>
    <mergeCell ref="F100:G100"/>
    <mergeCell ref="L104:U104"/>
    <mergeCell ref="A109:C109"/>
    <mergeCell ref="A107:C107"/>
    <mergeCell ref="D109:G109"/>
    <mergeCell ref="H103:K103"/>
    <mergeCell ref="X89:X90"/>
    <mergeCell ref="V95:V96"/>
    <mergeCell ref="L89:M89"/>
    <mergeCell ref="W89:W90"/>
    <mergeCell ref="L94:M94"/>
    <mergeCell ref="L93:M93"/>
    <mergeCell ref="V89:V90"/>
    <mergeCell ref="L90:M90"/>
    <mergeCell ref="L92:M92"/>
    <mergeCell ref="Y89:Y90"/>
    <mergeCell ref="J91:K91"/>
    <mergeCell ref="X95:X96"/>
    <mergeCell ref="J94:K94"/>
    <mergeCell ref="Y95:Y96"/>
    <mergeCell ref="J90:K90"/>
    <mergeCell ref="N92:O92"/>
    <mergeCell ref="N94:O94"/>
    <mergeCell ref="N91:O91"/>
    <mergeCell ref="L91:M91"/>
    <mergeCell ref="Y101:Y102"/>
    <mergeCell ref="V101:V102"/>
    <mergeCell ref="W101:W102"/>
    <mergeCell ref="J92:K92"/>
    <mergeCell ref="J97:U100"/>
    <mergeCell ref="W126:Y126"/>
    <mergeCell ref="W125:Y125"/>
    <mergeCell ref="W123:Y123"/>
    <mergeCell ref="T125:V125"/>
    <mergeCell ref="T126:V126"/>
    <mergeCell ref="W124:Y124"/>
    <mergeCell ref="T123:V123"/>
    <mergeCell ref="D10:E10"/>
    <mergeCell ref="F12:G12"/>
    <mergeCell ref="T11:U11"/>
    <mergeCell ref="L11:M11"/>
    <mergeCell ref="J11:K11"/>
    <mergeCell ref="H11:I11"/>
    <mergeCell ref="F11:G11"/>
    <mergeCell ref="T10:U10"/>
    <mergeCell ref="P11:Q11"/>
    <mergeCell ref="R11:S11"/>
    <mergeCell ref="H9:I9"/>
    <mergeCell ref="D9:E9"/>
    <mergeCell ref="A9:C9"/>
    <mergeCell ref="L10:M10"/>
    <mergeCell ref="J10:K10"/>
    <mergeCell ref="H10:I10"/>
    <mergeCell ref="F9:G9"/>
    <mergeCell ref="N9:O9"/>
    <mergeCell ref="F16:G16"/>
    <mergeCell ref="A60:C60"/>
    <mergeCell ref="A65:C65"/>
    <mergeCell ref="A30:C30"/>
    <mergeCell ref="D65:E65"/>
    <mergeCell ref="F67:G67"/>
    <mergeCell ref="A16:C16"/>
    <mergeCell ref="A46:C46"/>
    <mergeCell ref="D17:E17"/>
    <mergeCell ref="D35:E35"/>
    <mergeCell ref="F18:G18"/>
    <mergeCell ref="A67:C67"/>
    <mergeCell ref="A61:C61"/>
    <mergeCell ref="A64:C64"/>
    <mergeCell ref="F92:G92"/>
    <mergeCell ref="A91:C91"/>
    <mergeCell ref="F40:G40"/>
    <mergeCell ref="A55:C55"/>
    <mergeCell ref="A84:C84"/>
    <mergeCell ref="D82:E82"/>
    <mergeCell ref="D111:F111"/>
    <mergeCell ref="A104:C104"/>
    <mergeCell ref="D93:E93"/>
    <mergeCell ref="A110:C110"/>
    <mergeCell ref="A98:C98"/>
    <mergeCell ref="D106:G106"/>
    <mergeCell ref="G111:I111"/>
    <mergeCell ref="A99:C99"/>
    <mergeCell ref="A95:C96"/>
    <mergeCell ref="D97:E97"/>
    <mergeCell ref="H90:I90"/>
    <mergeCell ref="D96:E96"/>
    <mergeCell ref="F99:G99"/>
    <mergeCell ref="F91:G91"/>
    <mergeCell ref="A100:C100"/>
    <mergeCell ref="D94:E94"/>
    <mergeCell ref="F94:G94"/>
    <mergeCell ref="F93:G93"/>
    <mergeCell ref="A93:C93"/>
    <mergeCell ref="F98:G98"/>
    <mergeCell ref="X101:X102"/>
    <mergeCell ref="H101:K101"/>
    <mergeCell ref="L108:U108"/>
    <mergeCell ref="L109:U109"/>
    <mergeCell ref="A101:C102"/>
    <mergeCell ref="H107:K107"/>
    <mergeCell ref="H102:K102"/>
    <mergeCell ref="H106:K106"/>
    <mergeCell ref="L107:U107"/>
    <mergeCell ref="D108:G108"/>
    <mergeCell ref="A119:C119"/>
    <mergeCell ref="D119:F119"/>
    <mergeCell ref="L16:M16"/>
    <mergeCell ref="T16:U16"/>
    <mergeCell ref="F17:G17"/>
    <mergeCell ref="H17:I17"/>
    <mergeCell ref="J17:K17"/>
    <mergeCell ref="L28:M28"/>
    <mergeCell ref="L105:U105"/>
    <mergeCell ref="A71:C71"/>
    <mergeCell ref="H16:I16"/>
    <mergeCell ref="J16:K16"/>
    <mergeCell ref="V111:V112"/>
    <mergeCell ref="W111:W112"/>
    <mergeCell ref="A122:Y122"/>
    <mergeCell ref="A28:C28"/>
    <mergeCell ref="D28:E28"/>
    <mergeCell ref="F28:G28"/>
    <mergeCell ref="H28:I28"/>
    <mergeCell ref="A118:C118"/>
    <mergeCell ref="Y111:Y112"/>
    <mergeCell ref="N28:O28"/>
    <mergeCell ref="T17:U17"/>
    <mergeCell ref="D92:E92"/>
    <mergeCell ref="D98:E98"/>
    <mergeCell ref="D91:E91"/>
    <mergeCell ref="T18:U18"/>
    <mergeCell ref="H109:K109"/>
    <mergeCell ref="L17:M17"/>
    <mergeCell ref="W95:W96"/>
    <mergeCell ref="N10:O10"/>
    <mergeCell ref="N11:O11"/>
    <mergeCell ref="N12:O12"/>
    <mergeCell ref="X111:X112"/>
    <mergeCell ref="L103:U103"/>
    <mergeCell ref="L101:U102"/>
    <mergeCell ref="L35:M35"/>
    <mergeCell ref="N29:O29"/>
    <mergeCell ref="N30:O30"/>
    <mergeCell ref="N31:O31"/>
    <mergeCell ref="T9:U9"/>
    <mergeCell ref="L9:M9"/>
    <mergeCell ref="N13:O13"/>
    <mergeCell ref="N17:O17"/>
    <mergeCell ref="N18:O18"/>
    <mergeCell ref="N14:O14"/>
    <mergeCell ref="P18:Q18"/>
    <mergeCell ref="R18:S18"/>
    <mergeCell ref="P12:Q12"/>
    <mergeCell ref="R12:S12"/>
    <mergeCell ref="T19:U19"/>
    <mergeCell ref="N32:O32"/>
    <mergeCell ref="N33:O33"/>
    <mergeCell ref="T29:U29"/>
    <mergeCell ref="N19:O19"/>
    <mergeCell ref="T31:U31"/>
    <mergeCell ref="N26:O26"/>
    <mergeCell ref="T30:U30"/>
    <mergeCell ref="P28:Q28"/>
    <mergeCell ref="R28:S28"/>
    <mergeCell ref="N41:O41"/>
    <mergeCell ref="J89:K89"/>
    <mergeCell ref="J88:U88"/>
    <mergeCell ref="L64:U64"/>
    <mergeCell ref="L65:U65"/>
    <mergeCell ref="H71:U71"/>
    <mergeCell ref="H65:I65"/>
    <mergeCell ref="H67:I67"/>
    <mergeCell ref="H70:U70"/>
    <mergeCell ref="H69:U69"/>
    <mergeCell ref="J83:U83"/>
    <mergeCell ref="H75:U75"/>
    <mergeCell ref="F72:G72"/>
    <mergeCell ref="J86:U86"/>
    <mergeCell ref="G85:I85"/>
    <mergeCell ref="J84:U84"/>
    <mergeCell ref="J85:U85"/>
    <mergeCell ref="D85:F85"/>
    <mergeCell ref="F73:G73"/>
    <mergeCell ref="D74:E74"/>
    <mergeCell ref="G112:I112"/>
    <mergeCell ref="J111:L111"/>
    <mergeCell ref="J112:L112"/>
    <mergeCell ref="M111:O112"/>
    <mergeCell ref="H89:I89"/>
    <mergeCell ref="N89:O90"/>
    <mergeCell ref="H91:I91"/>
    <mergeCell ref="H93:I93"/>
    <mergeCell ref="J93:K93"/>
    <mergeCell ref="L110:U110"/>
    <mergeCell ref="G116:I116"/>
    <mergeCell ref="D113:F113"/>
    <mergeCell ref="L66:U66"/>
    <mergeCell ref="L67:U67"/>
    <mergeCell ref="N93:O93"/>
    <mergeCell ref="M113:O113"/>
    <mergeCell ref="M114:O114"/>
    <mergeCell ref="H76:U76"/>
    <mergeCell ref="M115:O115"/>
    <mergeCell ref="H78:U78"/>
    <mergeCell ref="A145:Y145"/>
    <mergeCell ref="A146:Y146"/>
    <mergeCell ref="A142:B142"/>
    <mergeCell ref="A143:B143"/>
    <mergeCell ref="T144:Y144"/>
    <mergeCell ref="T143:W143"/>
    <mergeCell ref="T142:W142"/>
    <mergeCell ref="C142:S142"/>
    <mergeCell ref="C143:S143"/>
    <mergeCell ref="A144:O144"/>
    <mergeCell ref="J113:L113"/>
    <mergeCell ref="J114:L114"/>
    <mergeCell ref="J115:L115"/>
    <mergeCell ref="J116:L116"/>
    <mergeCell ref="A138:J138"/>
    <mergeCell ref="M116:O116"/>
    <mergeCell ref="D115:F115"/>
    <mergeCell ref="K137:S138"/>
    <mergeCell ref="G114:I114"/>
    <mergeCell ref="G115:I115"/>
    <mergeCell ref="K139:S139"/>
    <mergeCell ref="K140:S140"/>
    <mergeCell ref="A140:J140"/>
    <mergeCell ref="A139:J139"/>
    <mergeCell ref="P8:Q8"/>
    <mergeCell ref="R8:S8"/>
    <mergeCell ref="P9:Q9"/>
    <mergeCell ref="R9:S9"/>
    <mergeCell ref="P10:Q10"/>
    <mergeCell ref="R10:S10"/>
    <mergeCell ref="P13:Q13"/>
    <mergeCell ref="R13:S13"/>
    <mergeCell ref="P14:Q14"/>
    <mergeCell ref="R14:S14"/>
    <mergeCell ref="R26:S26"/>
    <mergeCell ref="P27:Q27"/>
    <mergeCell ref="R27:S27"/>
    <mergeCell ref="P19:Q19"/>
    <mergeCell ref="R19:S19"/>
    <mergeCell ref="P26:Q26"/>
    <mergeCell ref="P29:Q29"/>
    <mergeCell ref="R29:S29"/>
    <mergeCell ref="P32:Q32"/>
    <mergeCell ref="R32:S32"/>
    <mergeCell ref="R35:S35"/>
    <mergeCell ref="P36:Q36"/>
    <mergeCell ref="R36:S36"/>
    <mergeCell ref="R34:S34"/>
    <mergeCell ref="P35:Q35"/>
    <mergeCell ref="P37:Q37"/>
    <mergeCell ref="R37:S37"/>
    <mergeCell ref="P38:Q38"/>
    <mergeCell ref="R38:S38"/>
    <mergeCell ref="P41:Q41"/>
    <mergeCell ref="R41:S41"/>
    <mergeCell ref="R39:S39"/>
    <mergeCell ref="P40:Q40"/>
    <mergeCell ref="R40:S40"/>
    <mergeCell ref="A14:C14"/>
    <mergeCell ref="D14:E14"/>
    <mergeCell ref="F14:G14"/>
    <mergeCell ref="H14:I14"/>
    <mergeCell ref="J14:K14"/>
    <mergeCell ref="L14:M14"/>
    <mergeCell ref="N15:O15"/>
    <mergeCell ref="T14:U14"/>
    <mergeCell ref="P16:Q16"/>
    <mergeCell ref="R16:S16"/>
    <mergeCell ref="P17:Q17"/>
    <mergeCell ref="R17:S17"/>
    <mergeCell ref="R15:S15"/>
    <mergeCell ref="P15:Q15"/>
    <mergeCell ref="N16:O16"/>
    <mergeCell ref="N38:O38"/>
    <mergeCell ref="L36:M36"/>
    <mergeCell ref="F35:G35"/>
    <mergeCell ref="H35:I35"/>
    <mergeCell ref="H34:I34"/>
    <mergeCell ref="L34:M34"/>
    <mergeCell ref="N34:O34"/>
    <mergeCell ref="L37:M37"/>
    <mergeCell ref="N37:O37"/>
    <mergeCell ref="L38:M38"/>
    <mergeCell ref="L19:M19"/>
    <mergeCell ref="L27:M27"/>
    <mergeCell ref="T40:U40"/>
    <mergeCell ref="J39:K39"/>
    <mergeCell ref="L39:M39"/>
    <mergeCell ref="N39:O39"/>
    <mergeCell ref="P39:Q39"/>
    <mergeCell ref="T39:U39"/>
    <mergeCell ref="N40:O40"/>
    <mergeCell ref="J32:K32"/>
    <mergeCell ref="D55:E55"/>
    <mergeCell ref="D77:E77"/>
    <mergeCell ref="H77:U77"/>
    <mergeCell ref="A75:C75"/>
    <mergeCell ref="D75:E75"/>
    <mergeCell ref="A56:C56"/>
    <mergeCell ref="H68:U68"/>
    <mergeCell ref="F74:G74"/>
    <mergeCell ref="H72:U72"/>
    <mergeCell ref="D56:E56"/>
    <mergeCell ref="A121:C121"/>
    <mergeCell ref="D121:F121"/>
    <mergeCell ref="A76:C76"/>
    <mergeCell ref="D76:E76"/>
    <mergeCell ref="D116:F116"/>
    <mergeCell ref="D118:F118"/>
    <mergeCell ref="A81:C81"/>
    <mergeCell ref="D81:E81"/>
    <mergeCell ref="A78:C78"/>
    <mergeCell ref="D78:E78"/>
  </mergeCells>
  <phoneticPr fontId="5" type="noConversion"/>
  <printOptions horizontalCentered="1"/>
  <pageMargins left="0.15748031496062992" right="0.15748031496062992" top="0.11811023622047245" bottom="0.19685039370078741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5"/>
  <sheetViews>
    <sheetView topLeftCell="I1" zoomScaleNormal="100" workbookViewId="0">
      <selection activeCell="L1" sqref="L1:Q65536"/>
    </sheetView>
  </sheetViews>
  <sheetFormatPr defaultRowHeight="12.75" x14ac:dyDescent="0.2"/>
  <cols>
    <col min="1" max="1" width="3.7109375" customWidth="1"/>
    <col min="2" max="2" width="29.7109375" customWidth="1"/>
    <col min="3" max="52" width="14.7109375" customWidth="1"/>
    <col min="53" max="86" width="14.7109375" style="27" customWidth="1"/>
    <col min="87" max="87" width="14.7109375" customWidth="1"/>
    <col min="88" max="89" width="13.85546875" customWidth="1"/>
    <col min="90" max="90" width="11.7109375" customWidth="1"/>
  </cols>
  <sheetData>
    <row r="1" spans="1:93" ht="15" customHeight="1" x14ac:dyDescent="0.2">
      <c r="A1" s="32" t="s">
        <v>33</v>
      </c>
      <c r="B1" s="1" t="s">
        <v>34</v>
      </c>
      <c r="C1" s="573" t="s">
        <v>277</v>
      </c>
      <c r="D1" s="576"/>
      <c r="E1" s="576"/>
      <c r="F1" s="576"/>
      <c r="G1" s="576"/>
      <c r="H1" s="577"/>
      <c r="I1" s="573" t="s">
        <v>278</v>
      </c>
      <c r="J1" s="576"/>
      <c r="K1" s="576"/>
      <c r="L1" s="279"/>
      <c r="M1" s="279"/>
      <c r="N1" s="279"/>
      <c r="O1" s="279"/>
      <c r="P1" s="279"/>
      <c r="Q1" s="279"/>
      <c r="R1" s="573" t="s">
        <v>279</v>
      </c>
      <c r="S1" s="574"/>
      <c r="T1" s="574"/>
      <c r="U1" s="574"/>
      <c r="V1" s="574"/>
      <c r="W1" s="574"/>
      <c r="X1" s="574"/>
      <c r="Y1" s="575"/>
      <c r="Z1" s="573" t="s">
        <v>280</v>
      </c>
      <c r="AA1" s="576"/>
      <c r="AB1" s="576"/>
      <c r="AC1" s="576"/>
      <c r="AD1" s="576"/>
      <c r="AE1" s="576"/>
      <c r="AF1" s="573" t="s">
        <v>281</v>
      </c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193"/>
      <c r="AT1" s="573" t="s">
        <v>282</v>
      </c>
      <c r="AU1" s="574"/>
      <c r="AV1" s="574"/>
      <c r="AW1" s="574"/>
      <c r="AX1" s="574"/>
      <c r="AY1" s="575"/>
      <c r="AZ1" s="573" t="s">
        <v>283</v>
      </c>
      <c r="BA1" s="574"/>
      <c r="BB1" s="575"/>
      <c r="BC1" s="573" t="s">
        <v>284</v>
      </c>
      <c r="BD1" s="576"/>
      <c r="BE1" s="577"/>
      <c r="BF1" s="194"/>
      <c r="BG1" s="573" t="s">
        <v>285</v>
      </c>
      <c r="BH1" s="574"/>
      <c r="BI1" s="574"/>
      <c r="BJ1" s="574"/>
      <c r="BK1" s="575"/>
      <c r="BL1" s="573" t="s">
        <v>286</v>
      </c>
      <c r="BM1" s="576"/>
      <c r="BN1" s="576"/>
      <c r="BO1" s="577"/>
      <c r="BP1" s="573" t="s">
        <v>287</v>
      </c>
      <c r="BQ1" s="574"/>
      <c r="BR1" s="574"/>
      <c r="BS1" s="575"/>
      <c r="BT1" s="569" t="s">
        <v>248</v>
      </c>
      <c r="BU1" s="569"/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70" t="s">
        <v>254</v>
      </c>
      <c r="CG1" s="571"/>
      <c r="CH1" s="572"/>
      <c r="CI1" s="195"/>
      <c r="CJ1" s="46"/>
      <c r="CK1" s="46"/>
    </row>
    <row r="2" spans="1:93" s="30" customFormat="1" ht="15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91" t="s">
        <v>158</v>
      </c>
      <c r="S2" s="191" t="s">
        <v>161</v>
      </c>
      <c r="T2" s="191" t="s">
        <v>82</v>
      </c>
      <c r="U2" s="191" t="s">
        <v>67</v>
      </c>
      <c r="V2" s="191" t="s">
        <v>247</v>
      </c>
      <c r="W2" s="191" t="s">
        <v>246</v>
      </c>
      <c r="X2" s="191" t="s">
        <v>269</v>
      </c>
      <c r="Y2" s="192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307</v>
      </c>
      <c r="AF2" s="191" t="s">
        <v>99</v>
      </c>
      <c r="AG2" s="191" t="s">
        <v>119</v>
      </c>
      <c r="AH2" s="191" t="s">
        <v>100</v>
      </c>
      <c r="AI2" s="191" t="s">
        <v>120</v>
      </c>
      <c r="AJ2" s="191" t="s">
        <v>274</v>
      </c>
      <c r="AK2" s="191" t="s">
        <v>101</v>
      </c>
      <c r="AL2" s="191" t="s">
        <v>121</v>
      </c>
      <c r="AM2" s="191" t="s">
        <v>102</v>
      </c>
      <c r="AN2" s="191" t="s">
        <v>122</v>
      </c>
      <c r="AO2" s="191" t="s">
        <v>103</v>
      </c>
      <c r="AP2" s="191" t="s">
        <v>126</v>
      </c>
      <c r="AQ2" s="191" t="s">
        <v>306</v>
      </c>
      <c r="AR2" s="191" t="s">
        <v>104</v>
      </c>
      <c r="AS2" s="191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8" t="s">
        <v>269</v>
      </c>
      <c r="AY2" s="168" t="s">
        <v>66</v>
      </c>
      <c r="AZ2" s="168" t="s">
        <v>132</v>
      </c>
      <c r="BA2" s="168" t="s">
        <v>133</v>
      </c>
      <c r="BB2" s="168" t="s">
        <v>274</v>
      </c>
      <c r="BC2" s="168" t="s">
        <v>134</v>
      </c>
      <c r="BD2" s="168" t="s">
        <v>135</v>
      </c>
      <c r="BE2" s="168" t="s">
        <v>274</v>
      </c>
      <c r="BF2" s="168" t="s">
        <v>134</v>
      </c>
      <c r="BG2" s="168" t="s">
        <v>135</v>
      </c>
      <c r="BH2" s="168" t="s">
        <v>136</v>
      </c>
      <c r="BI2" s="168" t="s">
        <v>123</v>
      </c>
      <c r="BJ2" s="168" t="s">
        <v>124</v>
      </c>
      <c r="BK2" s="168" t="s">
        <v>274</v>
      </c>
      <c r="BL2" s="168" t="s">
        <v>125</v>
      </c>
      <c r="BM2" s="168" t="s">
        <v>66</v>
      </c>
      <c r="BN2" s="168" t="s">
        <v>79</v>
      </c>
      <c r="BO2" s="168" t="s">
        <v>80</v>
      </c>
      <c r="BP2" s="168" t="s">
        <v>252</v>
      </c>
      <c r="BQ2" s="168" t="s">
        <v>253</v>
      </c>
      <c r="BR2" s="168" t="s">
        <v>81</v>
      </c>
      <c r="BS2" s="168" t="s">
        <v>82</v>
      </c>
      <c r="BT2" s="168" t="s">
        <v>84</v>
      </c>
      <c r="BU2" s="168" t="s">
        <v>83</v>
      </c>
      <c r="BV2" s="168" t="s">
        <v>81</v>
      </c>
      <c r="BW2" s="168" t="s">
        <v>82</v>
      </c>
      <c r="BX2" s="168" t="s">
        <v>84</v>
      </c>
      <c r="BY2" s="168" t="s">
        <v>83</v>
      </c>
      <c r="BZ2" s="168" t="s">
        <v>67</v>
      </c>
      <c r="CA2" s="168" t="s">
        <v>249</v>
      </c>
      <c r="CB2" s="168" t="s">
        <v>250</v>
      </c>
      <c r="CC2" s="168" t="s">
        <v>251</v>
      </c>
      <c r="CD2" s="168" t="s">
        <v>79</v>
      </c>
      <c r="CE2" s="168" t="s">
        <v>80</v>
      </c>
      <c r="CF2" s="168" t="s">
        <v>252</v>
      </c>
      <c r="CG2" s="168" t="s">
        <v>253</v>
      </c>
      <c r="CH2" s="168" t="s">
        <v>249</v>
      </c>
      <c r="CI2" s="168" t="s">
        <v>79</v>
      </c>
      <c r="CJ2" s="168" t="s">
        <v>251</v>
      </c>
      <c r="CK2" s="191" t="s">
        <v>309</v>
      </c>
      <c r="CL2" s="170" t="s">
        <v>26</v>
      </c>
      <c r="CM2" s="47"/>
      <c r="CN2" s="37"/>
      <c r="CO2" s="37"/>
    </row>
    <row r="3" spans="1:93" ht="15" customHeight="1" x14ac:dyDescent="0.2">
      <c r="A3" s="1"/>
      <c r="B3" s="6" t="s">
        <v>3</v>
      </c>
      <c r="C3" s="118" t="s">
        <v>200</v>
      </c>
      <c r="D3" s="118" t="s">
        <v>200</v>
      </c>
      <c r="E3" s="118" t="s">
        <v>200</v>
      </c>
      <c r="F3" s="118" t="s">
        <v>200</v>
      </c>
      <c r="G3" s="118" t="s">
        <v>200</v>
      </c>
      <c r="H3" s="118" t="s">
        <v>200</v>
      </c>
      <c r="I3" s="118"/>
      <c r="J3" s="118"/>
      <c r="K3" s="118"/>
      <c r="L3" s="118"/>
      <c r="M3" s="118"/>
      <c r="N3" s="118"/>
      <c r="O3" s="118"/>
      <c r="P3" s="118"/>
      <c r="Q3" s="118"/>
      <c r="R3" s="118" t="s">
        <v>200</v>
      </c>
      <c r="S3" s="118" t="s">
        <v>200</v>
      </c>
      <c r="T3" s="118"/>
      <c r="U3" s="118" t="s">
        <v>200</v>
      </c>
      <c r="V3" s="118" t="s">
        <v>200</v>
      </c>
      <c r="W3" s="118" t="s">
        <v>200</v>
      </c>
      <c r="X3" s="118" t="s">
        <v>200</v>
      </c>
      <c r="Y3" s="118" t="s">
        <v>200</v>
      </c>
      <c r="Z3" s="118" t="s">
        <v>200</v>
      </c>
      <c r="AA3" s="118" t="s">
        <v>200</v>
      </c>
      <c r="AB3" s="118" t="s">
        <v>200</v>
      </c>
      <c r="AC3" s="118" t="s">
        <v>200</v>
      </c>
      <c r="AD3" s="118"/>
      <c r="AE3" s="118" t="s">
        <v>200</v>
      </c>
      <c r="AF3" s="118" t="s">
        <v>200</v>
      </c>
      <c r="AG3" s="118" t="s">
        <v>200</v>
      </c>
      <c r="AH3" s="118" t="s">
        <v>200</v>
      </c>
      <c r="AI3" s="118" t="s">
        <v>200</v>
      </c>
      <c r="AJ3" s="118" t="s">
        <v>200</v>
      </c>
      <c r="AK3" s="118" t="s">
        <v>200</v>
      </c>
      <c r="AL3" s="118" t="s">
        <v>200</v>
      </c>
      <c r="AM3" s="118" t="s">
        <v>200</v>
      </c>
      <c r="AN3" s="118" t="s">
        <v>200</v>
      </c>
      <c r="AO3" s="118" t="s">
        <v>200</v>
      </c>
      <c r="AP3" s="118" t="s">
        <v>200</v>
      </c>
      <c r="AQ3" s="118" t="s">
        <v>200</v>
      </c>
      <c r="AR3" s="118" t="s">
        <v>200</v>
      </c>
      <c r="AS3" s="118" t="s">
        <v>200</v>
      </c>
      <c r="AT3" s="118" t="s">
        <v>200</v>
      </c>
      <c r="AU3" s="118" t="s">
        <v>200</v>
      </c>
      <c r="AV3" s="118" t="s">
        <v>200</v>
      </c>
      <c r="AW3" s="118" t="s">
        <v>200</v>
      </c>
      <c r="AX3" s="118" t="s">
        <v>200</v>
      </c>
      <c r="AY3" s="118" t="s">
        <v>200</v>
      </c>
      <c r="AZ3" s="118" t="s">
        <v>200</v>
      </c>
      <c r="BA3" s="118" t="s">
        <v>200</v>
      </c>
      <c r="BB3" s="118" t="s">
        <v>200</v>
      </c>
      <c r="BC3" s="118" t="s">
        <v>200</v>
      </c>
      <c r="BD3" s="118" t="s">
        <v>200</v>
      </c>
      <c r="BE3" s="118" t="s">
        <v>200</v>
      </c>
      <c r="BF3" s="118" t="s">
        <v>200</v>
      </c>
      <c r="BG3" s="118" t="s">
        <v>200</v>
      </c>
      <c r="BH3" s="118" t="s">
        <v>200</v>
      </c>
      <c r="BI3" s="118" t="s">
        <v>200</v>
      </c>
      <c r="BJ3" s="118" t="s">
        <v>200</v>
      </c>
      <c r="BK3" s="118" t="s">
        <v>200</v>
      </c>
      <c r="BL3" s="118" t="s">
        <v>200</v>
      </c>
      <c r="BM3" s="118" t="s">
        <v>200</v>
      </c>
      <c r="BN3" s="118" t="s">
        <v>200</v>
      </c>
      <c r="BO3" s="118" t="s">
        <v>200</v>
      </c>
      <c r="BP3" s="118"/>
      <c r="BQ3" s="118"/>
      <c r="BR3" s="118" t="s">
        <v>200</v>
      </c>
      <c r="BS3" s="118" t="s">
        <v>200</v>
      </c>
      <c r="BT3" s="118" t="s">
        <v>200</v>
      </c>
      <c r="BU3" s="118" t="s">
        <v>200</v>
      </c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18" t="s">
        <v>200</v>
      </c>
      <c r="CL3" s="43"/>
      <c r="CM3" s="45"/>
      <c r="CN3" s="45"/>
      <c r="CO3" s="45"/>
    </row>
    <row r="4" spans="1:93" ht="15" customHeight="1" x14ac:dyDescent="0.2">
      <c r="A4" s="1"/>
      <c r="B4" s="2" t="s">
        <v>4</v>
      </c>
      <c r="C4" s="39">
        <v>0.18</v>
      </c>
      <c r="D4" s="39">
        <v>0.18</v>
      </c>
      <c r="E4" s="39">
        <v>0.18</v>
      </c>
      <c r="F4" s="39">
        <v>0.18</v>
      </c>
      <c r="G4" s="39">
        <v>0.18</v>
      </c>
      <c r="H4" s="39">
        <v>0.18</v>
      </c>
      <c r="I4" s="40">
        <v>0.18</v>
      </c>
      <c r="J4" s="40">
        <v>0.25</v>
      </c>
      <c r="K4" s="40">
        <v>0.25</v>
      </c>
      <c r="L4" s="40">
        <v>0.18</v>
      </c>
      <c r="M4" s="40">
        <v>0.18</v>
      </c>
      <c r="N4" s="40">
        <v>0.18</v>
      </c>
      <c r="O4" s="40">
        <v>0.18</v>
      </c>
      <c r="P4" s="40">
        <v>0.18</v>
      </c>
      <c r="Q4" s="40">
        <v>0.18</v>
      </c>
      <c r="R4" s="40">
        <v>0.25</v>
      </c>
      <c r="S4" s="40">
        <v>0.25</v>
      </c>
      <c r="T4" s="40">
        <v>0.25</v>
      </c>
      <c r="U4" s="40">
        <v>0.18</v>
      </c>
      <c r="V4" s="40">
        <v>0.25</v>
      </c>
      <c r="W4" s="40">
        <v>0.25</v>
      </c>
      <c r="X4" s="40">
        <v>0.25</v>
      </c>
      <c r="Y4" s="40">
        <v>0.25</v>
      </c>
      <c r="Z4" s="40">
        <v>0.18</v>
      </c>
      <c r="AA4" s="40">
        <v>0.18</v>
      </c>
      <c r="AB4" s="40">
        <v>0.18</v>
      </c>
      <c r="AC4" s="40">
        <v>0.18</v>
      </c>
      <c r="AD4" s="40">
        <v>0.18</v>
      </c>
      <c r="AE4" s="40">
        <v>0.18</v>
      </c>
      <c r="AF4" s="40">
        <v>0.18</v>
      </c>
      <c r="AG4" s="40">
        <v>0.18</v>
      </c>
      <c r="AH4" s="40">
        <v>0.25</v>
      </c>
      <c r="AI4" s="40">
        <v>0.25</v>
      </c>
      <c r="AJ4" s="40">
        <v>0.25</v>
      </c>
      <c r="AK4" s="40">
        <v>0.25</v>
      </c>
      <c r="AL4" s="40">
        <v>0.25</v>
      </c>
      <c r="AM4" s="40">
        <v>0.25</v>
      </c>
      <c r="AN4" s="40">
        <v>0.25</v>
      </c>
      <c r="AO4" s="40">
        <v>0.18</v>
      </c>
      <c r="AP4" s="40">
        <v>0.18</v>
      </c>
      <c r="AQ4" s="40">
        <v>0.18</v>
      </c>
      <c r="AR4" s="40">
        <v>0.18</v>
      </c>
      <c r="AS4" s="39">
        <v>0.18</v>
      </c>
      <c r="AT4" s="40">
        <v>0.18</v>
      </c>
      <c r="AU4" s="40">
        <v>0.18</v>
      </c>
      <c r="AV4" s="40">
        <v>0.18</v>
      </c>
      <c r="AW4" s="40">
        <v>0.25</v>
      </c>
      <c r="AX4" s="40">
        <v>0.25</v>
      </c>
      <c r="AY4" s="40">
        <v>0.18</v>
      </c>
      <c r="AZ4" s="40">
        <v>0.18</v>
      </c>
      <c r="BA4" s="40">
        <v>0.18</v>
      </c>
      <c r="BB4" s="40">
        <v>0.25</v>
      </c>
      <c r="BC4" s="40">
        <v>0.18</v>
      </c>
      <c r="BD4" s="40">
        <v>0.18</v>
      </c>
      <c r="BE4" s="40">
        <v>0.25</v>
      </c>
      <c r="BF4" s="40">
        <v>0.18</v>
      </c>
      <c r="BG4" s="40">
        <v>0.18</v>
      </c>
      <c r="BH4" s="40">
        <v>0.18</v>
      </c>
      <c r="BI4" s="40">
        <v>0.18</v>
      </c>
      <c r="BJ4" s="40">
        <v>0.18</v>
      </c>
      <c r="BK4" s="40">
        <v>0.25</v>
      </c>
      <c r="BL4" s="40">
        <v>0.25</v>
      </c>
      <c r="BM4" s="40">
        <v>0.18</v>
      </c>
      <c r="BN4" s="40">
        <v>0.18</v>
      </c>
      <c r="BO4" s="39">
        <v>0.25</v>
      </c>
      <c r="BP4" s="40">
        <v>0.18</v>
      </c>
      <c r="BQ4" s="39">
        <v>0.25</v>
      </c>
      <c r="BR4" s="40">
        <v>0.25</v>
      </c>
      <c r="BS4" s="40">
        <v>0.25</v>
      </c>
      <c r="BT4" s="40">
        <v>0.25</v>
      </c>
      <c r="BU4" s="40">
        <v>0.25</v>
      </c>
      <c r="BV4" s="40">
        <v>0.25</v>
      </c>
      <c r="BW4" s="40">
        <v>0.25</v>
      </c>
      <c r="BX4" s="40">
        <v>0.25</v>
      </c>
      <c r="BY4" s="40">
        <v>0.25</v>
      </c>
      <c r="BZ4" s="40">
        <v>0.18</v>
      </c>
      <c r="CA4" s="40">
        <v>0.18</v>
      </c>
      <c r="CB4" s="40">
        <v>0.25</v>
      </c>
      <c r="CC4" s="40">
        <v>0.18</v>
      </c>
      <c r="CD4" s="40">
        <v>0.18</v>
      </c>
      <c r="CE4" s="39">
        <v>0.25</v>
      </c>
      <c r="CF4" s="40">
        <v>0.18</v>
      </c>
      <c r="CG4" s="39">
        <v>0.25</v>
      </c>
      <c r="CH4" s="40">
        <v>0.18</v>
      </c>
      <c r="CI4" s="40">
        <v>0.18</v>
      </c>
      <c r="CJ4" s="40">
        <v>0.18</v>
      </c>
      <c r="CK4" s="40">
        <v>0.25</v>
      </c>
      <c r="CL4" s="3" t="s">
        <v>5</v>
      </c>
    </row>
    <row r="5" spans="1:93" ht="15" customHeight="1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SUM(Pedido!Y75:Y76)</f>
        <v>0</v>
      </c>
      <c r="BG5" s="42">
        <f>SUM(Pedido!Y77:Y78)</f>
        <v>0</v>
      </c>
      <c r="BH5" s="42">
        <f>SUM(Pedido!Y80:Y82)</f>
        <v>0</v>
      </c>
      <c r="BI5" s="42">
        <f>Pedido!Y84</f>
        <v>0</v>
      </c>
      <c r="BJ5" s="42">
        <f>Pedido!Y85</f>
        <v>0</v>
      </c>
      <c r="BK5" s="42">
        <f>Pedido!Y86</f>
        <v>0</v>
      </c>
      <c r="BL5" s="42">
        <f>Pedido!Y87</f>
        <v>0</v>
      </c>
      <c r="BM5" s="42">
        <f>Pedido!Y88</f>
        <v>0</v>
      </c>
      <c r="BN5" s="42">
        <f>Pedido!Y91</f>
        <v>0</v>
      </c>
      <c r="BO5" s="42">
        <f>Pedido!Y92</f>
        <v>0</v>
      </c>
      <c r="BP5" s="42">
        <f>Pedido!Y93</f>
        <v>0</v>
      </c>
      <c r="BQ5" s="42">
        <f>Pedido!Y94</f>
        <v>0</v>
      </c>
      <c r="BR5" s="42">
        <f>Pedido!Y97</f>
        <v>0</v>
      </c>
      <c r="BS5" s="42">
        <f>Pedido!Y98</f>
        <v>0</v>
      </c>
      <c r="BT5" s="42">
        <f>Pedido!Y99</f>
        <v>0</v>
      </c>
      <c r="BU5" s="42">
        <f>Pedido!Y100</f>
        <v>0</v>
      </c>
      <c r="BV5" s="42">
        <f>Pedido!Y103</f>
        <v>0</v>
      </c>
      <c r="BW5" s="42">
        <f>Pedido!Y104</f>
        <v>0</v>
      </c>
      <c r="BX5" s="42">
        <f>Pedido!Y105</f>
        <v>0</v>
      </c>
      <c r="BY5" s="42">
        <f>Pedido!Y106</f>
        <v>0</v>
      </c>
      <c r="BZ5" s="42">
        <f>Pedido!Y107</f>
        <v>0</v>
      </c>
      <c r="CA5" s="42">
        <f>Pedido!Y108</f>
        <v>0</v>
      </c>
      <c r="CB5" s="42">
        <f>Pedido!Y109</f>
        <v>0</v>
      </c>
      <c r="CC5" s="42">
        <f>Pedido!Y110</f>
        <v>0</v>
      </c>
      <c r="CD5" s="42">
        <f>Pedido!Y113</f>
        <v>0</v>
      </c>
      <c r="CE5" s="42">
        <f>Pedido!Y114</f>
        <v>0</v>
      </c>
      <c r="CF5" s="42">
        <f>Pedido!Y115</f>
        <v>0</v>
      </c>
      <c r="CG5" s="42">
        <f>Pedido!Y116</f>
        <v>0</v>
      </c>
      <c r="CH5" s="42">
        <f>Pedido!Y118</f>
        <v>0</v>
      </c>
      <c r="CI5" s="42">
        <f>Pedido!Y119</f>
        <v>0</v>
      </c>
      <c r="CJ5" s="42">
        <f>Pedido!Y120</f>
        <v>0</v>
      </c>
      <c r="CK5" s="42">
        <f>Pedido!Y121</f>
        <v>0</v>
      </c>
      <c r="CL5" s="16">
        <f>SUM(C5:CK5)</f>
        <v>0</v>
      </c>
    </row>
    <row r="6" spans="1:93" ht="15" customHeight="1" x14ac:dyDescent="0.2">
      <c r="A6" s="1"/>
      <c r="B6" s="4" t="s">
        <v>7</v>
      </c>
      <c r="C6" s="17" t="e">
        <f t="shared" ref="C6:AM6" si="0">$CL$6/$CL$5*C5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ref="L6:Q6" si="1">$CL$6/$CL$5*L5</f>
        <v>#DIV/0!</v>
      </c>
      <c r="M6" s="17" t="e">
        <f t="shared" si="1"/>
        <v>#DIV/0!</v>
      </c>
      <c r="N6" s="17" t="e">
        <f t="shared" si="1"/>
        <v>#DIV/0!</v>
      </c>
      <c r="O6" s="17" t="e">
        <f t="shared" si="1"/>
        <v>#DIV/0!</v>
      </c>
      <c r="P6" s="17" t="e">
        <f t="shared" si="1"/>
        <v>#DIV/0!</v>
      </c>
      <c r="Q6" s="17" t="e">
        <f t="shared" si="1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S6" si="2">$CL$6/$CL$5*AN5</f>
        <v>#DIV/0!</v>
      </c>
      <c r="AO6" s="17" t="e">
        <f t="shared" si="2"/>
        <v>#DIV/0!</v>
      </c>
      <c r="AP6" s="17" t="e">
        <f t="shared" si="2"/>
        <v>#DIV/0!</v>
      </c>
      <c r="AQ6" s="17" t="e">
        <f t="shared" si="2"/>
        <v>#DIV/0!</v>
      </c>
      <c r="AR6" s="17" t="e">
        <f t="shared" si="2"/>
        <v>#DIV/0!</v>
      </c>
      <c r="AS6" s="17" t="e">
        <f t="shared" si="2"/>
        <v>#DIV/0!</v>
      </c>
      <c r="AT6" s="17" t="e">
        <f t="shared" si="2"/>
        <v>#DIV/0!</v>
      </c>
      <c r="AU6" s="17" t="e">
        <f t="shared" si="2"/>
        <v>#DIV/0!</v>
      </c>
      <c r="AV6" s="17" t="e">
        <f t="shared" si="2"/>
        <v>#DIV/0!</v>
      </c>
      <c r="AW6" s="17" t="e">
        <f t="shared" si="2"/>
        <v>#DIV/0!</v>
      </c>
      <c r="AX6" s="17" t="e">
        <f t="shared" si="2"/>
        <v>#DIV/0!</v>
      </c>
      <c r="AY6" s="17" t="e">
        <f t="shared" si="2"/>
        <v>#DIV/0!</v>
      </c>
      <c r="AZ6" s="17" t="e">
        <f t="shared" si="2"/>
        <v>#DIV/0!</v>
      </c>
      <c r="BA6" s="17" t="e">
        <f t="shared" si="2"/>
        <v>#DIV/0!</v>
      </c>
      <c r="BB6" s="17" t="e">
        <f t="shared" si="2"/>
        <v>#DIV/0!</v>
      </c>
      <c r="BC6" s="17" t="e">
        <f t="shared" si="2"/>
        <v>#DIV/0!</v>
      </c>
      <c r="BD6" s="17" t="e">
        <f t="shared" si="2"/>
        <v>#DIV/0!</v>
      </c>
      <c r="BE6" s="17" t="e">
        <f t="shared" si="2"/>
        <v>#DIV/0!</v>
      </c>
      <c r="BF6" s="17" t="e">
        <f t="shared" si="2"/>
        <v>#DIV/0!</v>
      </c>
      <c r="BG6" s="17" t="e">
        <f t="shared" si="2"/>
        <v>#DIV/0!</v>
      </c>
      <c r="BH6" s="17" t="e">
        <f t="shared" si="2"/>
        <v>#DIV/0!</v>
      </c>
      <c r="BI6" s="17" t="e">
        <f t="shared" si="2"/>
        <v>#DIV/0!</v>
      </c>
      <c r="BJ6" s="17" t="e">
        <f t="shared" si="2"/>
        <v>#DIV/0!</v>
      </c>
      <c r="BK6" s="17" t="e">
        <f t="shared" si="2"/>
        <v>#DIV/0!</v>
      </c>
      <c r="BL6" s="17" t="e">
        <f t="shared" si="2"/>
        <v>#DIV/0!</v>
      </c>
      <c r="BM6" s="17" t="e">
        <f t="shared" si="2"/>
        <v>#DIV/0!</v>
      </c>
      <c r="BN6" s="17" t="e">
        <f t="shared" si="2"/>
        <v>#DIV/0!</v>
      </c>
      <c r="BO6" s="17" t="e">
        <f t="shared" si="2"/>
        <v>#DIV/0!</v>
      </c>
      <c r="BP6" s="17" t="e">
        <f t="shared" si="2"/>
        <v>#DIV/0!</v>
      </c>
      <c r="BQ6" s="17" t="e">
        <f t="shared" si="2"/>
        <v>#DIV/0!</v>
      </c>
      <c r="BR6" s="17" t="e">
        <f t="shared" si="2"/>
        <v>#DIV/0!</v>
      </c>
      <c r="BS6" s="17" t="e">
        <f t="shared" si="2"/>
        <v>#DIV/0!</v>
      </c>
      <c r="BT6" s="17" t="e">
        <f t="shared" ref="BT6:BY6" si="3">$CL$6/$CL$5*BT5</f>
        <v>#DIV/0!</v>
      </c>
      <c r="BU6" s="17" t="e">
        <f t="shared" si="3"/>
        <v>#DIV/0!</v>
      </c>
      <c r="BV6" s="17" t="e">
        <f t="shared" si="3"/>
        <v>#DIV/0!</v>
      </c>
      <c r="BW6" s="17" t="e">
        <f t="shared" si="3"/>
        <v>#DIV/0!</v>
      </c>
      <c r="BX6" s="17" t="e">
        <f t="shared" si="3"/>
        <v>#DIV/0!</v>
      </c>
      <c r="BY6" s="17" t="e">
        <f t="shared" si="3"/>
        <v>#DIV/0!</v>
      </c>
      <c r="BZ6" s="17" t="e">
        <f t="shared" ref="BZ6:CK6" si="4">$CL$6/$CL$5*BZ5</f>
        <v>#DIV/0!</v>
      </c>
      <c r="CA6" s="17" t="e">
        <f t="shared" si="4"/>
        <v>#DIV/0!</v>
      </c>
      <c r="CB6" s="17" t="e">
        <f t="shared" si="4"/>
        <v>#DIV/0!</v>
      </c>
      <c r="CC6" s="17" t="e">
        <f t="shared" si="4"/>
        <v>#DIV/0!</v>
      </c>
      <c r="CD6" s="17" t="e">
        <f t="shared" si="4"/>
        <v>#DIV/0!</v>
      </c>
      <c r="CE6" s="17" t="e">
        <f t="shared" si="4"/>
        <v>#DIV/0!</v>
      </c>
      <c r="CF6" s="17" t="e">
        <f t="shared" si="4"/>
        <v>#DIV/0!</v>
      </c>
      <c r="CG6" s="17" t="e">
        <f t="shared" si="4"/>
        <v>#DIV/0!</v>
      </c>
      <c r="CH6" s="17" t="e">
        <f t="shared" si="4"/>
        <v>#DIV/0!</v>
      </c>
      <c r="CI6" s="17" t="e">
        <f t="shared" si="4"/>
        <v>#DIV/0!</v>
      </c>
      <c r="CJ6" s="17" t="e">
        <f t="shared" si="4"/>
        <v>#DIV/0!</v>
      </c>
      <c r="CK6" s="17" t="e">
        <f t="shared" si="4"/>
        <v>#DIV/0!</v>
      </c>
      <c r="CL6" s="18">
        <v>0</v>
      </c>
    </row>
    <row r="7" spans="1:93" ht="15" customHeight="1" x14ac:dyDescent="0.2">
      <c r="A7" s="1"/>
      <c r="B7" s="4" t="s">
        <v>8</v>
      </c>
      <c r="C7" s="17" t="e">
        <f t="shared" ref="C7:AV7" si="5">C6+C5</f>
        <v>#DIV/0!</v>
      </c>
      <c r="D7" s="17" t="e">
        <f t="shared" si="5"/>
        <v>#DIV/0!</v>
      </c>
      <c r="E7" s="17" t="e">
        <f t="shared" si="5"/>
        <v>#DIV/0!</v>
      </c>
      <c r="F7" s="17" t="e">
        <f t="shared" si="5"/>
        <v>#DIV/0!</v>
      </c>
      <c r="G7" s="17" t="e">
        <f t="shared" si="5"/>
        <v>#DIV/0!</v>
      </c>
      <c r="H7" s="17" t="e">
        <f t="shared" si="5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6">L6+L5</f>
        <v>#DIV/0!</v>
      </c>
      <c r="M7" s="17" t="e">
        <f t="shared" si="6"/>
        <v>#DIV/0!</v>
      </c>
      <c r="N7" s="17" t="e">
        <f t="shared" si="6"/>
        <v>#DIV/0!</v>
      </c>
      <c r="O7" s="17" t="e">
        <f t="shared" si="6"/>
        <v>#DIV/0!</v>
      </c>
      <c r="P7" s="17" t="e">
        <f t="shared" si="6"/>
        <v>#DIV/0!</v>
      </c>
      <c r="Q7" s="17" t="e">
        <f t="shared" si="6"/>
        <v>#DIV/0!</v>
      </c>
      <c r="R7" s="17" t="e">
        <f t="shared" si="5"/>
        <v>#DIV/0!</v>
      </c>
      <c r="S7" s="17" t="e">
        <f t="shared" si="5"/>
        <v>#DIV/0!</v>
      </c>
      <c r="T7" s="17" t="e">
        <f t="shared" si="5"/>
        <v>#DIV/0!</v>
      </c>
      <c r="U7" s="17" t="e">
        <f t="shared" si="5"/>
        <v>#DIV/0!</v>
      </c>
      <c r="V7" s="17" t="e">
        <f t="shared" si="5"/>
        <v>#DIV/0!</v>
      </c>
      <c r="W7" s="17" t="e">
        <f t="shared" si="5"/>
        <v>#DIV/0!</v>
      </c>
      <c r="X7" s="17" t="e">
        <f>X6+X5</f>
        <v>#DIV/0!</v>
      </c>
      <c r="Y7" s="17" t="e">
        <f t="shared" si="5"/>
        <v>#DIV/0!</v>
      </c>
      <c r="Z7" s="17" t="e">
        <f t="shared" si="5"/>
        <v>#DIV/0!</v>
      </c>
      <c r="AA7" s="17" t="e">
        <f t="shared" si="5"/>
        <v>#DIV/0!</v>
      </c>
      <c r="AB7" s="17" t="e">
        <f t="shared" si="5"/>
        <v>#DIV/0!</v>
      </c>
      <c r="AC7" s="17" t="e">
        <f t="shared" si="5"/>
        <v>#DIV/0!</v>
      </c>
      <c r="AD7" s="17" t="e">
        <f>AD6+AD5</f>
        <v>#DIV/0!</v>
      </c>
      <c r="AE7" s="17" t="e">
        <f t="shared" si="5"/>
        <v>#DIV/0!</v>
      </c>
      <c r="AF7" s="17" t="e">
        <f t="shared" si="5"/>
        <v>#DIV/0!</v>
      </c>
      <c r="AG7" s="17" t="e">
        <f t="shared" si="5"/>
        <v>#DIV/0!</v>
      </c>
      <c r="AH7" s="17" t="e">
        <f t="shared" si="5"/>
        <v>#DIV/0!</v>
      </c>
      <c r="AI7" s="17" t="e">
        <f>AI6+AI5</f>
        <v>#DIV/0!</v>
      </c>
      <c r="AJ7" s="17" t="e">
        <f>AJ6+AJ5</f>
        <v>#DIV/0!</v>
      </c>
      <c r="AK7" s="17" t="e">
        <f t="shared" si="5"/>
        <v>#DIV/0!</v>
      </c>
      <c r="AL7" s="17" t="e">
        <f t="shared" si="5"/>
        <v>#DIV/0!</v>
      </c>
      <c r="AM7" s="17" t="e">
        <f t="shared" si="5"/>
        <v>#DIV/0!</v>
      </c>
      <c r="AN7" s="17" t="e">
        <f t="shared" si="5"/>
        <v>#DIV/0!</v>
      </c>
      <c r="AO7" s="17" t="e">
        <f t="shared" si="5"/>
        <v>#DIV/0!</v>
      </c>
      <c r="AP7" s="17" t="e">
        <f t="shared" si="5"/>
        <v>#DIV/0!</v>
      </c>
      <c r="AQ7" s="17" t="e">
        <f>AQ6+AQ5</f>
        <v>#DIV/0!</v>
      </c>
      <c r="AR7" s="17" t="e">
        <f t="shared" si="5"/>
        <v>#DIV/0!</v>
      </c>
      <c r="AS7" s="17" t="e">
        <f t="shared" si="5"/>
        <v>#DIV/0!</v>
      </c>
      <c r="AT7" s="17" t="e">
        <f t="shared" si="5"/>
        <v>#DIV/0!</v>
      </c>
      <c r="AU7" s="17" t="e">
        <f t="shared" si="5"/>
        <v>#DIV/0!</v>
      </c>
      <c r="AV7" s="17" t="e">
        <f t="shared" si="5"/>
        <v>#DIV/0!</v>
      </c>
      <c r="AW7" s="17" t="e">
        <f t="shared" ref="AW7:BU7" si="7">AW6+AW5</f>
        <v>#DIV/0!</v>
      </c>
      <c r="AX7" s="17" t="e">
        <f t="shared" si="7"/>
        <v>#DIV/0!</v>
      </c>
      <c r="AY7" s="17" t="e">
        <f t="shared" si="7"/>
        <v>#DIV/0!</v>
      </c>
      <c r="AZ7" s="17" t="e">
        <f t="shared" si="7"/>
        <v>#DIV/0!</v>
      </c>
      <c r="BA7" s="17" t="e">
        <f t="shared" si="7"/>
        <v>#DIV/0!</v>
      </c>
      <c r="BB7" s="17" t="e">
        <f t="shared" si="7"/>
        <v>#DIV/0!</v>
      </c>
      <c r="BC7" s="17" t="e">
        <f t="shared" si="7"/>
        <v>#DIV/0!</v>
      </c>
      <c r="BD7" s="17" t="e">
        <f t="shared" si="7"/>
        <v>#DIV/0!</v>
      </c>
      <c r="BE7" s="17" t="e">
        <f>BE6+BE5</f>
        <v>#DIV/0!</v>
      </c>
      <c r="BF7" s="17" t="e">
        <f>BF6+BF5</f>
        <v>#DIV/0!</v>
      </c>
      <c r="BG7" s="17" t="e">
        <f>BG6+BG5</f>
        <v>#DIV/0!</v>
      </c>
      <c r="BH7" s="17" t="e">
        <f t="shared" si="7"/>
        <v>#DIV/0!</v>
      </c>
      <c r="BI7" s="17" t="e">
        <f t="shared" si="7"/>
        <v>#DIV/0!</v>
      </c>
      <c r="BJ7" s="17" t="e">
        <f t="shared" si="7"/>
        <v>#DIV/0!</v>
      </c>
      <c r="BK7" s="17" t="e">
        <f t="shared" si="7"/>
        <v>#DIV/0!</v>
      </c>
      <c r="BL7" s="17" t="e">
        <f t="shared" si="7"/>
        <v>#DIV/0!</v>
      </c>
      <c r="BM7" s="17" t="e">
        <f t="shared" si="7"/>
        <v>#DIV/0!</v>
      </c>
      <c r="BN7" s="17" t="e">
        <f t="shared" si="7"/>
        <v>#DIV/0!</v>
      </c>
      <c r="BO7" s="17" t="e">
        <f t="shared" si="7"/>
        <v>#DIV/0!</v>
      </c>
      <c r="BP7" s="17" t="e">
        <f>BP6+BP5</f>
        <v>#DIV/0!</v>
      </c>
      <c r="BQ7" s="17" t="e">
        <f>BQ6+BQ5</f>
        <v>#DIV/0!</v>
      </c>
      <c r="BR7" s="17" t="e">
        <f t="shared" si="7"/>
        <v>#DIV/0!</v>
      </c>
      <c r="BS7" s="17" t="e">
        <f t="shared" si="7"/>
        <v>#DIV/0!</v>
      </c>
      <c r="BT7" s="17" t="e">
        <f t="shared" si="7"/>
        <v>#DIV/0!</v>
      </c>
      <c r="BU7" s="17" t="e">
        <f t="shared" si="7"/>
        <v>#DIV/0!</v>
      </c>
      <c r="BV7" s="17" t="e">
        <f t="shared" ref="BV7:CA7" si="8">BV6+BV5</f>
        <v>#DIV/0!</v>
      </c>
      <c r="BW7" s="17" t="e">
        <f t="shared" si="8"/>
        <v>#DIV/0!</v>
      </c>
      <c r="BX7" s="17" t="e">
        <f t="shared" si="8"/>
        <v>#DIV/0!</v>
      </c>
      <c r="BY7" s="17" t="e">
        <f t="shared" si="8"/>
        <v>#DIV/0!</v>
      </c>
      <c r="BZ7" s="17" t="e">
        <f t="shared" si="8"/>
        <v>#DIV/0!</v>
      </c>
      <c r="CA7" s="17" t="e">
        <f t="shared" si="8"/>
        <v>#DIV/0!</v>
      </c>
      <c r="CB7" s="17" t="e">
        <f t="shared" ref="CB7:CI7" si="9">CB6+CB5</f>
        <v>#DIV/0!</v>
      </c>
      <c r="CC7" s="17" t="e">
        <f t="shared" si="9"/>
        <v>#DIV/0!</v>
      </c>
      <c r="CD7" s="17" t="e">
        <f t="shared" si="9"/>
        <v>#DIV/0!</v>
      </c>
      <c r="CE7" s="17" t="e">
        <f t="shared" si="9"/>
        <v>#DIV/0!</v>
      </c>
      <c r="CF7" s="17" t="e">
        <f t="shared" si="9"/>
        <v>#DIV/0!</v>
      </c>
      <c r="CG7" s="17" t="e">
        <f t="shared" si="9"/>
        <v>#DIV/0!</v>
      </c>
      <c r="CH7" s="17" t="e">
        <f t="shared" si="9"/>
        <v>#DIV/0!</v>
      </c>
      <c r="CI7" s="17" t="e">
        <f t="shared" si="9"/>
        <v>#DIV/0!</v>
      </c>
      <c r="CJ7" s="17" t="e">
        <f>CJ6+CJ5</f>
        <v>#DIV/0!</v>
      </c>
      <c r="CK7" s="17" t="e">
        <f>CK6+CK5</f>
        <v>#DIV/0!</v>
      </c>
      <c r="CL7" s="19" t="e">
        <f>SUM(C7:CJ7)</f>
        <v>#DIV/0!</v>
      </c>
    </row>
    <row r="8" spans="1:93" ht="15" customHeight="1" x14ac:dyDescent="0.2">
      <c r="A8" s="1"/>
      <c r="B8" s="4" t="s">
        <v>9</v>
      </c>
      <c r="C8" s="17" t="e">
        <f t="shared" ref="C8:I8" si="10">C7*0.12</f>
        <v>#DIV/0!</v>
      </c>
      <c r="D8" s="17" t="e">
        <f t="shared" si="10"/>
        <v>#DIV/0!</v>
      </c>
      <c r="E8" s="17" t="e">
        <f t="shared" si="10"/>
        <v>#DIV/0!</v>
      </c>
      <c r="F8" s="17" t="e">
        <f t="shared" si="10"/>
        <v>#DIV/0!</v>
      </c>
      <c r="G8" s="17" t="e">
        <f t="shared" si="10"/>
        <v>#DIV/0!</v>
      </c>
      <c r="H8" s="17" t="e">
        <f t="shared" si="10"/>
        <v>#DIV/0!</v>
      </c>
      <c r="I8" s="17" t="e">
        <f t="shared" si="10"/>
        <v>#DIV/0!</v>
      </c>
      <c r="J8" s="17" t="e">
        <f>J7*0.12</f>
        <v>#DIV/0!</v>
      </c>
      <c r="K8" s="17" t="e">
        <f>K7*0.12</f>
        <v>#DIV/0!</v>
      </c>
      <c r="L8" s="17" t="e">
        <f t="shared" ref="L8:Q8" si="11">L7*0.12</f>
        <v>#DIV/0!</v>
      </c>
      <c r="M8" s="17" t="e">
        <f t="shared" si="11"/>
        <v>#DIV/0!</v>
      </c>
      <c r="N8" s="17" t="e">
        <f t="shared" si="11"/>
        <v>#DIV/0!</v>
      </c>
      <c r="O8" s="17" t="e">
        <f t="shared" si="11"/>
        <v>#DIV/0!</v>
      </c>
      <c r="P8" s="17" t="e">
        <f t="shared" si="11"/>
        <v>#DIV/0!</v>
      </c>
      <c r="Q8" s="17" t="e">
        <f t="shared" si="11"/>
        <v>#DIV/0!</v>
      </c>
      <c r="R8" s="17" t="e">
        <f t="shared" ref="R8:BU8" si="12">R7*0.12</f>
        <v>#DIV/0!</v>
      </c>
      <c r="S8" s="17" t="e">
        <f t="shared" si="12"/>
        <v>#DIV/0!</v>
      </c>
      <c r="T8" s="17" t="e">
        <f>T7*0.12</f>
        <v>#DIV/0!</v>
      </c>
      <c r="U8" s="17" t="e">
        <f t="shared" si="12"/>
        <v>#DIV/0!</v>
      </c>
      <c r="V8" s="17" t="e">
        <f t="shared" si="12"/>
        <v>#DIV/0!</v>
      </c>
      <c r="W8" s="17" t="e">
        <f t="shared" si="12"/>
        <v>#DIV/0!</v>
      </c>
      <c r="X8" s="17" t="e">
        <f>X7*0.12</f>
        <v>#DIV/0!</v>
      </c>
      <c r="Y8" s="17" t="e">
        <f t="shared" si="12"/>
        <v>#DIV/0!</v>
      </c>
      <c r="Z8" s="17" t="e">
        <f t="shared" si="12"/>
        <v>#DIV/0!</v>
      </c>
      <c r="AA8" s="17" t="e">
        <f t="shared" si="12"/>
        <v>#DIV/0!</v>
      </c>
      <c r="AB8" s="17" t="e">
        <f t="shared" si="12"/>
        <v>#DIV/0!</v>
      </c>
      <c r="AC8" s="17" t="e">
        <f t="shared" si="12"/>
        <v>#DIV/0!</v>
      </c>
      <c r="AD8" s="17" t="e">
        <f>AD7*0.12</f>
        <v>#DIV/0!</v>
      </c>
      <c r="AE8" s="17" t="e">
        <f t="shared" si="12"/>
        <v>#DIV/0!</v>
      </c>
      <c r="AF8" s="17" t="e">
        <f t="shared" si="12"/>
        <v>#DIV/0!</v>
      </c>
      <c r="AG8" s="17" t="e">
        <f t="shared" si="12"/>
        <v>#DIV/0!</v>
      </c>
      <c r="AH8" s="17" t="e">
        <f t="shared" si="12"/>
        <v>#DIV/0!</v>
      </c>
      <c r="AI8" s="17" t="e">
        <f>AI7*0.12</f>
        <v>#DIV/0!</v>
      </c>
      <c r="AJ8" s="17" t="e">
        <f>AJ7*0.12</f>
        <v>#DIV/0!</v>
      </c>
      <c r="AK8" s="17" t="e">
        <f t="shared" si="12"/>
        <v>#DIV/0!</v>
      </c>
      <c r="AL8" s="17" t="e">
        <f t="shared" si="12"/>
        <v>#DIV/0!</v>
      </c>
      <c r="AM8" s="17" t="e">
        <f t="shared" si="12"/>
        <v>#DIV/0!</v>
      </c>
      <c r="AN8" s="17" t="e">
        <f t="shared" si="12"/>
        <v>#DIV/0!</v>
      </c>
      <c r="AO8" s="17" t="e">
        <f t="shared" si="12"/>
        <v>#DIV/0!</v>
      </c>
      <c r="AP8" s="17" t="e">
        <f t="shared" si="12"/>
        <v>#DIV/0!</v>
      </c>
      <c r="AQ8" s="17" t="e">
        <f>AQ7*0.12</f>
        <v>#DIV/0!</v>
      </c>
      <c r="AR8" s="17" t="e">
        <f t="shared" si="12"/>
        <v>#DIV/0!</v>
      </c>
      <c r="AS8" s="17" t="e">
        <f t="shared" si="12"/>
        <v>#DIV/0!</v>
      </c>
      <c r="AT8" s="17" t="e">
        <f t="shared" si="12"/>
        <v>#DIV/0!</v>
      </c>
      <c r="AU8" s="17" t="e">
        <f t="shared" si="12"/>
        <v>#DIV/0!</v>
      </c>
      <c r="AV8" s="17" t="e">
        <f t="shared" si="12"/>
        <v>#DIV/0!</v>
      </c>
      <c r="AW8" s="17" t="e">
        <f t="shared" si="12"/>
        <v>#DIV/0!</v>
      </c>
      <c r="AX8" s="17" t="e">
        <f t="shared" si="12"/>
        <v>#DIV/0!</v>
      </c>
      <c r="AY8" s="17" t="e">
        <f t="shared" si="12"/>
        <v>#DIV/0!</v>
      </c>
      <c r="AZ8" s="17" t="e">
        <f t="shared" si="12"/>
        <v>#DIV/0!</v>
      </c>
      <c r="BA8" s="17" t="e">
        <f t="shared" si="12"/>
        <v>#DIV/0!</v>
      </c>
      <c r="BB8" s="17" t="e">
        <f t="shared" si="12"/>
        <v>#DIV/0!</v>
      </c>
      <c r="BC8" s="17" t="e">
        <f t="shared" si="12"/>
        <v>#DIV/0!</v>
      </c>
      <c r="BD8" s="17" t="e">
        <f t="shared" si="12"/>
        <v>#DIV/0!</v>
      </c>
      <c r="BE8" s="17" t="e">
        <f>BE7*0.12</f>
        <v>#DIV/0!</v>
      </c>
      <c r="BF8" s="17" t="e">
        <f>BF7*0.12</f>
        <v>#DIV/0!</v>
      </c>
      <c r="BG8" s="17" t="e">
        <f>BG7*0.12</f>
        <v>#DIV/0!</v>
      </c>
      <c r="BH8" s="17" t="e">
        <f t="shared" si="12"/>
        <v>#DIV/0!</v>
      </c>
      <c r="BI8" s="17" t="e">
        <f t="shared" si="12"/>
        <v>#DIV/0!</v>
      </c>
      <c r="BJ8" s="17" t="e">
        <f t="shared" si="12"/>
        <v>#DIV/0!</v>
      </c>
      <c r="BK8" s="17" t="e">
        <f t="shared" si="12"/>
        <v>#DIV/0!</v>
      </c>
      <c r="BL8" s="17" t="e">
        <f t="shared" si="12"/>
        <v>#DIV/0!</v>
      </c>
      <c r="BM8" s="17" t="e">
        <f t="shared" si="12"/>
        <v>#DIV/0!</v>
      </c>
      <c r="BN8" s="17" t="e">
        <f t="shared" si="12"/>
        <v>#DIV/0!</v>
      </c>
      <c r="BO8" s="17" t="e">
        <f t="shared" si="12"/>
        <v>#DIV/0!</v>
      </c>
      <c r="BP8" s="17" t="e">
        <f>BP7*0.12</f>
        <v>#DIV/0!</v>
      </c>
      <c r="BQ8" s="17" t="e">
        <f>BQ7*0.12</f>
        <v>#DIV/0!</v>
      </c>
      <c r="BR8" s="17" t="e">
        <f t="shared" si="12"/>
        <v>#DIV/0!</v>
      </c>
      <c r="BS8" s="17" t="e">
        <f t="shared" si="12"/>
        <v>#DIV/0!</v>
      </c>
      <c r="BT8" s="17" t="e">
        <f t="shared" si="12"/>
        <v>#DIV/0!</v>
      </c>
      <c r="BU8" s="17" t="e">
        <f t="shared" si="12"/>
        <v>#DIV/0!</v>
      </c>
      <c r="BV8" s="17" t="e">
        <f t="shared" ref="BV8:CA8" si="13">BV7*0.12</f>
        <v>#DIV/0!</v>
      </c>
      <c r="BW8" s="17" t="e">
        <f t="shared" si="13"/>
        <v>#DIV/0!</v>
      </c>
      <c r="BX8" s="17" t="e">
        <f t="shared" si="13"/>
        <v>#DIV/0!</v>
      </c>
      <c r="BY8" s="17" t="e">
        <f t="shared" si="13"/>
        <v>#DIV/0!</v>
      </c>
      <c r="BZ8" s="17" t="e">
        <f t="shared" si="13"/>
        <v>#DIV/0!</v>
      </c>
      <c r="CA8" s="17" t="e">
        <f t="shared" si="13"/>
        <v>#DIV/0!</v>
      </c>
      <c r="CB8" s="17" t="e">
        <f t="shared" ref="CB8:CI8" si="14">CB7*0.12</f>
        <v>#DIV/0!</v>
      </c>
      <c r="CC8" s="17" t="e">
        <f t="shared" si="14"/>
        <v>#DIV/0!</v>
      </c>
      <c r="CD8" s="17" t="e">
        <f t="shared" si="14"/>
        <v>#DIV/0!</v>
      </c>
      <c r="CE8" s="17" t="e">
        <f t="shared" si="14"/>
        <v>#DIV/0!</v>
      </c>
      <c r="CF8" s="17" t="e">
        <f t="shared" si="14"/>
        <v>#DIV/0!</v>
      </c>
      <c r="CG8" s="17" t="e">
        <f t="shared" si="14"/>
        <v>#DIV/0!</v>
      </c>
      <c r="CH8" s="17" t="e">
        <f t="shared" si="14"/>
        <v>#DIV/0!</v>
      </c>
      <c r="CI8" s="17" t="e">
        <f t="shared" si="14"/>
        <v>#DIV/0!</v>
      </c>
      <c r="CJ8" s="17" t="e">
        <f>CJ7*0.12</f>
        <v>#DIV/0!</v>
      </c>
      <c r="CK8" s="17" t="e">
        <f>CK7*0.12</f>
        <v>#DIV/0!</v>
      </c>
      <c r="CL8" s="19" t="e">
        <f>SUM(C8:CJ8)</f>
        <v>#DIV/0!</v>
      </c>
    </row>
    <row r="9" spans="1:93" ht="15" customHeight="1" x14ac:dyDescent="0.2">
      <c r="A9" s="13"/>
      <c r="B9" s="14" t="s">
        <v>10</v>
      </c>
      <c r="C9" s="41">
        <v>0.54369999999999996</v>
      </c>
      <c r="D9" s="41">
        <v>0.54369999999999996</v>
      </c>
      <c r="E9" s="41">
        <v>0.54369999999999996</v>
      </c>
      <c r="F9" s="41">
        <v>0.54369999999999996</v>
      </c>
      <c r="G9" s="41">
        <v>0.54369999999999996</v>
      </c>
      <c r="H9" s="41">
        <v>0.54369999999999996</v>
      </c>
      <c r="I9" s="41">
        <v>0.4723</v>
      </c>
      <c r="J9" s="41">
        <v>0.61270000000000002</v>
      </c>
      <c r="K9" s="41">
        <v>0.54369999999999996</v>
      </c>
      <c r="L9" s="41">
        <v>0.4723</v>
      </c>
      <c r="M9" s="41">
        <v>0.4723</v>
      </c>
      <c r="N9" s="41">
        <v>0.4723</v>
      </c>
      <c r="O9" s="41">
        <v>0.4723</v>
      </c>
      <c r="P9" s="41">
        <v>0.4723</v>
      </c>
      <c r="Q9" s="41">
        <v>0.4723</v>
      </c>
      <c r="R9" s="41">
        <v>0.61270000000000002</v>
      </c>
      <c r="S9" s="41">
        <v>0.61270000000000002</v>
      </c>
      <c r="T9" s="41">
        <v>0.32419999999999999</v>
      </c>
      <c r="U9" s="41">
        <v>0.4723</v>
      </c>
      <c r="V9" s="41">
        <v>0.54369999999999996</v>
      </c>
      <c r="W9" s="41">
        <v>0.54369999999999996</v>
      </c>
      <c r="X9" s="41">
        <v>0.62450000000000006</v>
      </c>
      <c r="Y9" s="41">
        <v>0.62450000000000006</v>
      </c>
      <c r="Z9" s="41">
        <v>0.4723</v>
      </c>
      <c r="AA9" s="41">
        <v>0.4723</v>
      </c>
      <c r="AB9" s="41">
        <v>0.4723</v>
      </c>
      <c r="AC9" s="41">
        <v>0.4723</v>
      </c>
      <c r="AD9" s="41">
        <v>0.4723</v>
      </c>
      <c r="AE9" s="41">
        <v>0.4723</v>
      </c>
      <c r="AF9" s="41">
        <v>0.4723</v>
      </c>
      <c r="AG9" s="41">
        <v>0.4723</v>
      </c>
      <c r="AH9" s="41">
        <v>0.61270000000000002</v>
      </c>
      <c r="AI9" s="41">
        <v>0.61270000000000002</v>
      </c>
      <c r="AJ9" s="41">
        <v>0.62450000000000006</v>
      </c>
      <c r="AK9" s="41">
        <v>0.54369999999999996</v>
      </c>
      <c r="AL9" s="41">
        <v>0.54369999999999996</v>
      </c>
      <c r="AM9" s="41">
        <v>0.54369999999999996</v>
      </c>
      <c r="AN9" s="41">
        <v>0.54369999999999996</v>
      </c>
      <c r="AO9" s="41">
        <v>0.54369999999999996</v>
      </c>
      <c r="AP9" s="41">
        <v>0.54369999999999996</v>
      </c>
      <c r="AQ9" s="41">
        <v>0.54369999999999996</v>
      </c>
      <c r="AR9" s="41">
        <v>0.54369999999999996</v>
      </c>
      <c r="AS9" s="41">
        <v>0.54369999999999996</v>
      </c>
      <c r="AT9" s="41">
        <v>0.4723</v>
      </c>
      <c r="AU9" s="41">
        <v>0.4723</v>
      </c>
      <c r="AV9" s="41">
        <v>0.54369999999999996</v>
      </c>
      <c r="AW9" s="41">
        <v>0.61270000000000002</v>
      </c>
      <c r="AX9" s="41">
        <v>0.62450000000000006</v>
      </c>
      <c r="AY9" s="41">
        <v>0.54369999999999996</v>
      </c>
      <c r="AZ9" s="41">
        <v>0.4723</v>
      </c>
      <c r="BA9" s="41">
        <v>0.54369999999999996</v>
      </c>
      <c r="BB9" s="41">
        <v>0.62450000000000006</v>
      </c>
      <c r="BC9" s="41">
        <v>0.4723</v>
      </c>
      <c r="BD9" s="41">
        <v>0.54369999999999996</v>
      </c>
      <c r="BE9" s="41">
        <v>0.62450000000000006</v>
      </c>
      <c r="BF9" s="41">
        <v>0.4723</v>
      </c>
      <c r="BG9" s="41">
        <v>0.54369999999999996</v>
      </c>
      <c r="BH9" s="41">
        <v>0.4723</v>
      </c>
      <c r="BI9" s="41">
        <v>0.4723</v>
      </c>
      <c r="BJ9" s="41">
        <v>0.54369999999999996</v>
      </c>
      <c r="BK9" s="41">
        <v>0.62450000000000006</v>
      </c>
      <c r="BL9" s="41">
        <v>0.61270000000000002</v>
      </c>
      <c r="BM9" s="41">
        <v>0.54369999999999996</v>
      </c>
      <c r="BN9" s="41">
        <v>0.39939999999999998</v>
      </c>
      <c r="BO9" s="41">
        <v>0.55689999999999995</v>
      </c>
      <c r="BP9" s="41">
        <v>0.39939999999999998</v>
      </c>
      <c r="BQ9" s="41">
        <v>0.55689999999999995</v>
      </c>
      <c r="BR9" s="41">
        <v>0.32419999999999999</v>
      </c>
      <c r="BS9" s="41">
        <v>0.32419999999999999</v>
      </c>
      <c r="BT9" s="41">
        <v>0.32419999999999999</v>
      </c>
      <c r="BU9" s="41">
        <v>0.32419999999999999</v>
      </c>
      <c r="BV9" s="41">
        <v>0.32419999999999999</v>
      </c>
      <c r="BW9" s="41">
        <v>0.32419999999999999</v>
      </c>
      <c r="BX9" s="41">
        <v>0.32419999999999999</v>
      </c>
      <c r="BY9" s="41">
        <v>0.32419999999999999</v>
      </c>
      <c r="BZ9" s="41">
        <v>0.61270000000000002</v>
      </c>
      <c r="CA9" s="41">
        <v>0.4723</v>
      </c>
      <c r="CB9" s="41">
        <v>0.32419999999999999</v>
      </c>
      <c r="CC9" s="41">
        <v>0.68120000000000003</v>
      </c>
      <c r="CD9" s="41">
        <v>0.39939999999999998</v>
      </c>
      <c r="CE9" s="41">
        <v>0.55689999999999995</v>
      </c>
      <c r="CF9" s="41">
        <v>0.39939999999999998</v>
      </c>
      <c r="CG9" s="41">
        <v>0.55689999999999995</v>
      </c>
      <c r="CH9" s="41">
        <v>0.4723</v>
      </c>
      <c r="CI9" s="41">
        <v>0.39939999999999998</v>
      </c>
      <c r="CJ9" s="41">
        <v>0.68120000000000003</v>
      </c>
      <c r="CK9" s="41">
        <v>0.62450000000000006</v>
      </c>
      <c r="CL9" s="5" t="s">
        <v>11</v>
      </c>
    </row>
    <row r="10" spans="1:93" ht="15" customHeight="1" x14ac:dyDescent="0.2">
      <c r="A10" s="1"/>
      <c r="B10" s="4" t="s">
        <v>12</v>
      </c>
      <c r="C10" s="17" t="e">
        <f t="shared" ref="C10:Y10" si="15">C7*(1+C9)</f>
        <v>#DIV/0!</v>
      </c>
      <c r="D10" s="17" t="e">
        <f t="shared" si="15"/>
        <v>#DIV/0!</v>
      </c>
      <c r="E10" s="17" t="e">
        <f t="shared" si="15"/>
        <v>#DIV/0!</v>
      </c>
      <c r="F10" s="17" t="e">
        <f t="shared" si="15"/>
        <v>#DIV/0!</v>
      </c>
      <c r="G10" s="17" t="e">
        <f t="shared" si="15"/>
        <v>#DIV/0!</v>
      </c>
      <c r="H10" s="17" t="e">
        <f t="shared" si="15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6">L7*(1+L9)</f>
        <v>#DIV/0!</v>
      </c>
      <c r="M10" s="17" t="e">
        <f t="shared" si="16"/>
        <v>#DIV/0!</v>
      </c>
      <c r="N10" s="17" t="e">
        <f t="shared" si="16"/>
        <v>#DIV/0!</v>
      </c>
      <c r="O10" s="17" t="e">
        <f t="shared" si="16"/>
        <v>#DIV/0!</v>
      </c>
      <c r="P10" s="17" t="e">
        <f t="shared" si="16"/>
        <v>#DIV/0!</v>
      </c>
      <c r="Q10" s="17" t="e">
        <f t="shared" si="16"/>
        <v>#DIV/0!</v>
      </c>
      <c r="R10" s="17" t="e">
        <f t="shared" si="15"/>
        <v>#DIV/0!</v>
      </c>
      <c r="S10" s="17" t="e">
        <f t="shared" si="15"/>
        <v>#DIV/0!</v>
      </c>
      <c r="T10" s="17" t="e">
        <f t="shared" si="15"/>
        <v>#DIV/0!</v>
      </c>
      <c r="U10" s="17" t="e">
        <f t="shared" si="15"/>
        <v>#DIV/0!</v>
      </c>
      <c r="V10" s="17" t="e">
        <f t="shared" si="15"/>
        <v>#DIV/0!</v>
      </c>
      <c r="W10" s="17" t="e">
        <f t="shared" si="15"/>
        <v>#DIV/0!</v>
      </c>
      <c r="X10" s="17" t="e">
        <f>X7*(1+X9)</f>
        <v>#DIV/0!</v>
      </c>
      <c r="Y10" s="17" t="e">
        <f t="shared" si="15"/>
        <v>#DIV/0!</v>
      </c>
      <c r="Z10" s="17" t="e">
        <f t="shared" ref="Z10:BB10" si="17">Z7*(1+Z9)</f>
        <v>#DIV/0!</v>
      </c>
      <c r="AA10" s="17" t="e">
        <f t="shared" si="17"/>
        <v>#DIV/0!</v>
      </c>
      <c r="AB10" s="17" t="e">
        <f t="shared" si="17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7"/>
        <v>#DIV/0!</v>
      </c>
      <c r="AF10" s="17" t="e">
        <f t="shared" si="17"/>
        <v>#DIV/0!</v>
      </c>
      <c r="AG10" s="17" t="e">
        <f t="shared" si="17"/>
        <v>#DIV/0!</v>
      </c>
      <c r="AH10" s="17" t="e">
        <f t="shared" si="17"/>
        <v>#DIV/0!</v>
      </c>
      <c r="AI10" s="17" t="e">
        <f>AI7*(1+AI9)</f>
        <v>#DIV/0!</v>
      </c>
      <c r="AJ10" s="17" t="e">
        <f>AJ7*(1+AJ9)</f>
        <v>#DIV/0!</v>
      </c>
      <c r="AK10" s="17" t="e">
        <f t="shared" si="17"/>
        <v>#DIV/0!</v>
      </c>
      <c r="AL10" s="17" t="e">
        <f t="shared" si="17"/>
        <v>#DIV/0!</v>
      </c>
      <c r="AM10" s="17" t="e">
        <f t="shared" si="17"/>
        <v>#DIV/0!</v>
      </c>
      <c r="AN10" s="17" t="e">
        <f t="shared" si="17"/>
        <v>#DIV/0!</v>
      </c>
      <c r="AO10" s="17" t="e">
        <f t="shared" si="17"/>
        <v>#DIV/0!</v>
      </c>
      <c r="AP10" s="17" t="e">
        <f t="shared" si="17"/>
        <v>#DIV/0!</v>
      </c>
      <c r="AQ10" s="17" t="e">
        <f>AQ7*(1+AQ9)</f>
        <v>#DIV/0!</v>
      </c>
      <c r="AR10" s="17" t="e">
        <f t="shared" si="17"/>
        <v>#DIV/0!</v>
      </c>
      <c r="AS10" s="17" t="e">
        <f t="shared" si="17"/>
        <v>#DIV/0!</v>
      </c>
      <c r="AT10" s="17" t="e">
        <f t="shared" si="17"/>
        <v>#DIV/0!</v>
      </c>
      <c r="AU10" s="17" t="e">
        <f t="shared" si="17"/>
        <v>#DIV/0!</v>
      </c>
      <c r="AV10" s="17" t="e">
        <f t="shared" si="17"/>
        <v>#DIV/0!</v>
      </c>
      <c r="AW10" s="17" t="e">
        <f t="shared" si="17"/>
        <v>#DIV/0!</v>
      </c>
      <c r="AX10" s="17" t="e">
        <f t="shared" si="17"/>
        <v>#DIV/0!</v>
      </c>
      <c r="AY10" s="17" t="e">
        <f t="shared" si="17"/>
        <v>#DIV/0!</v>
      </c>
      <c r="AZ10" s="17" t="e">
        <f t="shared" si="17"/>
        <v>#DIV/0!</v>
      </c>
      <c r="BA10" s="17" t="e">
        <f t="shared" si="17"/>
        <v>#DIV/0!</v>
      </c>
      <c r="BB10" s="17" t="e">
        <f t="shared" si="17"/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>BF7*(1+BF9)</f>
        <v>#DIV/0!</v>
      </c>
      <c r="BG10" s="17" t="e">
        <f>BG7*(1+BG9)</f>
        <v>#DIV/0!</v>
      </c>
      <c r="BH10" s="17" t="e">
        <f t="shared" ref="BH10:BU10" si="18">BH7*(1+BH9)</f>
        <v>#DIV/0!</v>
      </c>
      <c r="BI10" s="17" t="e">
        <f t="shared" si="18"/>
        <v>#DIV/0!</v>
      </c>
      <c r="BJ10" s="17" t="e">
        <f t="shared" si="18"/>
        <v>#DIV/0!</v>
      </c>
      <c r="BK10" s="17" t="e">
        <f t="shared" si="18"/>
        <v>#DIV/0!</v>
      </c>
      <c r="BL10" s="17" t="e">
        <f t="shared" si="18"/>
        <v>#DIV/0!</v>
      </c>
      <c r="BM10" s="17" t="e">
        <f t="shared" si="18"/>
        <v>#DIV/0!</v>
      </c>
      <c r="BN10" s="17" t="e">
        <f t="shared" si="18"/>
        <v>#DIV/0!</v>
      </c>
      <c r="BO10" s="17" t="e">
        <f t="shared" si="18"/>
        <v>#DIV/0!</v>
      </c>
      <c r="BP10" s="17" t="e">
        <f>BP7*(1+BP9)</f>
        <v>#DIV/0!</v>
      </c>
      <c r="BQ10" s="17" t="e">
        <f>BQ7*(1+BQ9)</f>
        <v>#DIV/0!</v>
      </c>
      <c r="BR10" s="17" t="e">
        <f t="shared" si="18"/>
        <v>#DIV/0!</v>
      </c>
      <c r="BS10" s="17" t="e">
        <f t="shared" si="18"/>
        <v>#DIV/0!</v>
      </c>
      <c r="BT10" s="17" t="e">
        <f t="shared" si="18"/>
        <v>#DIV/0!</v>
      </c>
      <c r="BU10" s="17" t="e">
        <f t="shared" si="18"/>
        <v>#DIV/0!</v>
      </c>
      <c r="BV10" s="17" t="e">
        <f t="shared" ref="BV10:CA10" si="19">BV7*(1+BV9)</f>
        <v>#DIV/0!</v>
      </c>
      <c r="BW10" s="17" t="e">
        <f t="shared" si="19"/>
        <v>#DIV/0!</v>
      </c>
      <c r="BX10" s="17" t="e">
        <f t="shared" si="19"/>
        <v>#DIV/0!</v>
      </c>
      <c r="BY10" s="17" t="e">
        <f t="shared" si="19"/>
        <v>#DIV/0!</v>
      </c>
      <c r="BZ10" s="17" t="e">
        <f t="shared" si="19"/>
        <v>#DIV/0!</v>
      </c>
      <c r="CA10" s="17" t="e">
        <f t="shared" si="19"/>
        <v>#DIV/0!</v>
      </c>
      <c r="CB10" s="17" t="e">
        <f t="shared" ref="CB10:CI10" si="20">CB7*(1+CB9)</f>
        <v>#DIV/0!</v>
      </c>
      <c r="CC10" s="17" t="e">
        <f t="shared" si="20"/>
        <v>#DIV/0!</v>
      </c>
      <c r="CD10" s="17" t="e">
        <f t="shared" si="20"/>
        <v>#DIV/0!</v>
      </c>
      <c r="CE10" s="17" t="e">
        <f t="shared" si="20"/>
        <v>#DIV/0!</v>
      </c>
      <c r="CF10" s="17" t="e">
        <f t="shared" si="20"/>
        <v>#DIV/0!</v>
      </c>
      <c r="CG10" s="17" t="e">
        <f t="shared" si="20"/>
        <v>#DIV/0!</v>
      </c>
      <c r="CH10" s="17" t="e">
        <f t="shared" si="20"/>
        <v>#DIV/0!</v>
      </c>
      <c r="CI10" s="17" t="e">
        <f t="shared" si="20"/>
        <v>#DIV/0!</v>
      </c>
      <c r="CJ10" s="17" t="e">
        <f>CJ7*(1+CJ9)</f>
        <v>#DIV/0!</v>
      </c>
      <c r="CK10" s="17" t="e">
        <f>CK7*(1+CK9)</f>
        <v>#DIV/0!</v>
      </c>
      <c r="CL10" s="19" t="e">
        <f>SUM(C10:CJ10)</f>
        <v>#DIV/0!</v>
      </c>
    </row>
    <row r="11" spans="1:93" ht="15" customHeight="1" x14ac:dyDescent="0.2">
      <c r="A11" s="1"/>
      <c r="B11" s="6" t="s">
        <v>13</v>
      </c>
      <c r="C11" s="20" t="e">
        <f t="shared" ref="C11:AV11" si="21">(C10*C4)-C8</f>
        <v>#DIV/0!</v>
      </c>
      <c r="D11" s="20" t="e">
        <f t="shared" si="21"/>
        <v>#DIV/0!</v>
      </c>
      <c r="E11" s="20" t="e">
        <f t="shared" si="21"/>
        <v>#DIV/0!</v>
      </c>
      <c r="F11" s="20" t="e">
        <f t="shared" si="21"/>
        <v>#DIV/0!</v>
      </c>
      <c r="G11" s="20" t="e">
        <f t="shared" si="21"/>
        <v>#DIV/0!</v>
      </c>
      <c r="H11" s="20" t="e">
        <f t="shared" si="21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22">(L10*L4)-L8</f>
        <v>#DIV/0!</v>
      </c>
      <c r="M11" s="20" t="e">
        <f t="shared" si="22"/>
        <v>#DIV/0!</v>
      </c>
      <c r="N11" s="20" t="e">
        <f t="shared" si="22"/>
        <v>#DIV/0!</v>
      </c>
      <c r="O11" s="20" t="e">
        <f t="shared" si="22"/>
        <v>#DIV/0!</v>
      </c>
      <c r="P11" s="20" t="e">
        <f t="shared" si="22"/>
        <v>#DIV/0!</v>
      </c>
      <c r="Q11" s="20" t="e">
        <f t="shared" si="22"/>
        <v>#DIV/0!</v>
      </c>
      <c r="R11" s="20" t="e">
        <f t="shared" si="21"/>
        <v>#DIV/0!</v>
      </c>
      <c r="S11" s="20" t="e">
        <f t="shared" si="21"/>
        <v>#DIV/0!</v>
      </c>
      <c r="T11" s="20" t="e">
        <f t="shared" si="21"/>
        <v>#DIV/0!</v>
      </c>
      <c r="U11" s="20" t="e">
        <f t="shared" si="21"/>
        <v>#DIV/0!</v>
      </c>
      <c r="V11" s="20" t="e">
        <f t="shared" si="21"/>
        <v>#DIV/0!</v>
      </c>
      <c r="W11" s="20" t="e">
        <f t="shared" si="21"/>
        <v>#DIV/0!</v>
      </c>
      <c r="X11" s="20" t="e">
        <f>(X10*X4)-X8</f>
        <v>#DIV/0!</v>
      </c>
      <c r="Y11" s="20" t="e">
        <f t="shared" si="21"/>
        <v>#DIV/0!</v>
      </c>
      <c r="Z11" s="20" t="e">
        <f t="shared" si="21"/>
        <v>#DIV/0!</v>
      </c>
      <c r="AA11" s="20" t="e">
        <f t="shared" si="21"/>
        <v>#DIV/0!</v>
      </c>
      <c r="AB11" s="20" t="e">
        <f t="shared" si="21"/>
        <v>#DIV/0!</v>
      </c>
      <c r="AC11" s="20" t="e">
        <f t="shared" si="21"/>
        <v>#DIV/0!</v>
      </c>
      <c r="AD11" s="20" t="e">
        <f>(AD10*AD4)-AD8</f>
        <v>#DIV/0!</v>
      </c>
      <c r="AE11" s="20" t="e">
        <f t="shared" si="21"/>
        <v>#DIV/0!</v>
      </c>
      <c r="AF11" s="20" t="e">
        <f t="shared" si="21"/>
        <v>#DIV/0!</v>
      </c>
      <c r="AG11" s="20" t="e">
        <f t="shared" si="21"/>
        <v>#DIV/0!</v>
      </c>
      <c r="AH11" s="20" t="e">
        <f t="shared" si="21"/>
        <v>#DIV/0!</v>
      </c>
      <c r="AI11" s="20" t="e">
        <f>(AI10*AI4)-AI8</f>
        <v>#DIV/0!</v>
      </c>
      <c r="AJ11" s="20" t="e">
        <f>(AJ10*AJ4)-AJ8</f>
        <v>#DIV/0!</v>
      </c>
      <c r="AK11" s="20" t="e">
        <f t="shared" si="21"/>
        <v>#DIV/0!</v>
      </c>
      <c r="AL11" s="20" t="e">
        <f t="shared" si="21"/>
        <v>#DIV/0!</v>
      </c>
      <c r="AM11" s="20" t="e">
        <f t="shared" si="21"/>
        <v>#DIV/0!</v>
      </c>
      <c r="AN11" s="20" t="e">
        <f t="shared" si="21"/>
        <v>#DIV/0!</v>
      </c>
      <c r="AO11" s="20" t="e">
        <f t="shared" si="21"/>
        <v>#DIV/0!</v>
      </c>
      <c r="AP11" s="20" t="e">
        <f t="shared" si="21"/>
        <v>#DIV/0!</v>
      </c>
      <c r="AQ11" s="20" t="e">
        <f>(AQ10*AQ4)-AQ8</f>
        <v>#DIV/0!</v>
      </c>
      <c r="AR11" s="20" t="e">
        <f t="shared" si="21"/>
        <v>#DIV/0!</v>
      </c>
      <c r="AS11" s="20" t="e">
        <f t="shared" si="21"/>
        <v>#DIV/0!</v>
      </c>
      <c r="AT11" s="20" t="e">
        <f t="shared" si="21"/>
        <v>#DIV/0!</v>
      </c>
      <c r="AU11" s="20" t="e">
        <f t="shared" si="21"/>
        <v>#DIV/0!</v>
      </c>
      <c r="AV11" s="20" t="e">
        <f t="shared" si="21"/>
        <v>#DIV/0!</v>
      </c>
      <c r="AW11" s="20" t="e">
        <f t="shared" ref="AW11:BU11" si="23">(AW10*AW4)-AW8</f>
        <v>#DIV/0!</v>
      </c>
      <c r="AX11" s="20" t="e">
        <f t="shared" si="23"/>
        <v>#DIV/0!</v>
      </c>
      <c r="AY11" s="20" t="e">
        <f t="shared" si="23"/>
        <v>#DIV/0!</v>
      </c>
      <c r="AZ11" s="20" t="e">
        <f t="shared" si="23"/>
        <v>#DIV/0!</v>
      </c>
      <c r="BA11" s="20" t="e">
        <f t="shared" si="23"/>
        <v>#DIV/0!</v>
      </c>
      <c r="BB11" s="20" t="e">
        <f t="shared" si="23"/>
        <v>#DIV/0!</v>
      </c>
      <c r="BC11" s="20" t="e">
        <f t="shared" si="23"/>
        <v>#DIV/0!</v>
      </c>
      <c r="BD11" s="20" t="e">
        <f t="shared" si="23"/>
        <v>#DIV/0!</v>
      </c>
      <c r="BE11" s="20" t="e">
        <f>(BE10*BE4)-BE8</f>
        <v>#DIV/0!</v>
      </c>
      <c r="BF11" s="20" t="e">
        <f>(BF10*BF4)-BF8</f>
        <v>#DIV/0!</v>
      </c>
      <c r="BG11" s="20" t="e">
        <f>(BG10*BG4)-BG8</f>
        <v>#DIV/0!</v>
      </c>
      <c r="BH11" s="20" t="e">
        <f t="shared" si="23"/>
        <v>#DIV/0!</v>
      </c>
      <c r="BI11" s="20" t="e">
        <f t="shared" si="23"/>
        <v>#DIV/0!</v>
      </c>
      <c r="BJ11" s="20" t="e">
        <f t="shared" si="23"/>
        <v>#DIV/0!</v>
      </c>
      <c r="BK11" s="20" t="e">
        <f t="shared" si="23"/>
        <v>#DIV/0!</v>
      </c>
      <c r="BL11" s="20" t="e">
        <f t="shared" si="23"/>
        <v>#DIV/0!</v>
      </c>
      <c r="BM11" s="20" t="e">
        <f t="shared" si="23"/>
        <v>#DIV/0!</v>
      </c>
      <c r="BN11" s="20" t="e">
        <f t="shared" si="23"/>
        <v>#DIV/0!</v>
      </c>
      <c r="BO11" s="20" t="e">
        <f t="shared" si="23"/>
        <v>#DIV/0!</v>
      </c>
      <c r="BP11" s="20" t="e">
        <f>(BP10*BP4)-BP8</f>
        <v>#DIV/0!</v>
      </c>
      <c r="BQ11" s="20" t="e">
        <f>(BQ10*BQ4)-BQ8</f>
        <v>#DIV/0!</v>
      </c>
      <c r="BR11" s="20" t="e">
        <f t="shared" si="23"/>
        <v>#DIV/0!</v>
      </c>
      <c r="BS11" s="20" t="e">
        <f t="shared" si="23"/>
        <v>#DIV/0!</v>
      </c>
      <c r="BT11" s="20" t="e">
        <f t="shared" si="23"/>
        <v>#DIV/0!</v>
      </c>
      <c r="BU11" s="20" t="e">
        <f t="shared" si="23"/>
        <v>#DIV/0!</v>
      </c>
      <c r="BV11" s="20" t="e">
        <f t="shared" ref="BV11:CA11" si="24">(BV10*BV4)-BV8</f>
        <v>#DIV/0!</v>
      </c>
      <c r="BW11" s="20" t="e">
        <f t="shared" si="24"/>
        <v>#DIV/0!</v>
      </c>
      <c r="BX11" s="20" t="e">
        <f t="shared" si="24"/>
        <v>#DIV/0!</v>
      </c>
      <c r="BY11" s="20" t="e">
        <f t="shared" si="24"/>
        <v>#DIV/0!</v>
      </c>
      <c r="BZ11" s="20" t="e">
        <f t="shared" si="24"/>
        <v>#DIV/0!</v>
      </c>
      <c r="CA11" s="20" t="e">
        <f t="shared" si="24"/>
        <v>#DIV/0!</v>
      </c>
      <c r="CB11" s="20" t="e">
        <f t="shared" ref="CB11:CI11" si="25">(CB10*CB4)-CB8</f>
        <v>#DIV/0!</v>
      </c>
      <c r="CC11" s="20" t="e">
        <f t="shared" si="25"/>
        <v>#DIV/0!</v>
      </c>
      <c r="CD11" s="20" t="e">
        <f t="shared" si="25"/>
        <v>#DIV/0!</v>
      </c>
      <c r="CE11" s="20" t="e">
        <f t="shared" si="25"/>
        <v>#DIV/0!</v>
      </c>
      <c r="CF11" s="20" t="e">
        <f t="shared" si="25"/>
        <v>#DIV/0!</v>
      </c>
      <c r="CG11" s="20" t="e">
        <f t="shared" si="25"/>
        <v>#DIV/0!</v>
      </c>
      <c r="CH11" s="20" t="e">
        <f t="shared" si="25"/>
        <v>#DIV/0!</v>
      </c>
      <c r="CI11" s="20" t="e">
        <f t="shared" si="25"/>
        <v>#DIV/0!</v>
      </c>
      <c r="CJ11" s="20" t="e">
        <f>(CJ10*CJ4)-CJ8</f>
        <v>#DIV/0!</v>
      </c>
      <c r="CK11" s="20" t="e">
        <f>(CK10*CK4)-CK8</f>
        <v>#DIV/0!</v>
      </c>
      <c r="CL11" s="21" t="e">
        <f>SUM(C11:CJ11)</f>
        <v>#DIV/0!</v>
      </c>
    </row>
    <row r="12" spans="1:93" ht="15" customHeight="1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44" t="e">
        <f>SUM(CL5+CL11)</f>
        <v>#DIV/0!</v>
      </c>
    </row>
    <row r="13" spans="1:93" ht="13.5" customHeight="1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24"/>
      <c r="CJ13" s="24"/>
      <c r="CK13" s="24"/>
    </row>
    <row r="14" spans="1:93" ht="13.5" customHeight="1" x14ac:dyDescent="0.2">
      <c r="A14" s="1"/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304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24"/>
      <c r="CJ14" s="24"/>
      <c r="CK14" s="24"/>
    </row>
    <row r="15" spans="1:93" ht="13.5" customHeight="1" x14ac:dyDescent="0.2">
      <c r="A15" s="1"/>
      <c r="B15" s="8" t="s">
        <v>16</v>
      </c>
      <c r="C15" s="24"/>
      <c r="D15" s="24"/>
      <c r="E15" s="24"/>
      <c r="F15" s="25">
        <f>CL5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304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24"/>
      <c r="CJ15" s="24"/>
      <c r="CK15" s="24"/>
    </row>
    <row r="16" spans="1:93" ht="13.5" customHeight="1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304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24"/>
      <c r="CJ16" s="24"/>
      <c r="CK16" s="24"/>
    </row>
    <row r="17" spans="1:89" ht="13.5" customHeight="1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304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26"/>
      <c r="CJ17" s="24"/>
      <c r="CK17" s="24"/>
    </row>
    <row r="18" spans="1:89" ht="13.5" customHeight="1" x14ac:dyDescent="0.2">
      <c r="A18" s="1"/>
      <c r="B18" s="8" t="s">
        <v>19</v>
      </c>
      <c r="C18" s="24"/>
      <c r="D18" s="24"/>
      <c r="E18" s="24"/>
      <c r="F18" s="25" t="e">
        <f>CL10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304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26"/>
      <c r="CJ18" s="24"/>
      <c r="CK18" s="24"/>
    </row>
    <row r="19" spans="1:89" x14ac:dyDescent="0.2">
      <c r="A19" s="1"/>
      <c r="B19" s="8" t="s">
        <v>20</v>
      </c>
      <c r="C19" s="24"/>
      <c r="D19" s="24"/>
      <c r="E19" s="24"/>
      <c r="F19" s="33" t="e">
        <f>CL11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304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26"/>
      <c r="CJ19" s="24"/>
      <c r="CK19" s="24"/>
    </row>
    <row r="20" spans="1:89" x14ac:dyDescent="0.2">
      <c r="A20" s="1"/>
      <c r="B20" s="8" t="s">
        <v>21</v>
      </c>
      <c r="C20" s="24"/>
      <c r="D20" s="24"/>
      <c r="E20" s="24"/>
      <c r="F20" s="25">
        <f>CL6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36"/>
      <c r="BB20" s="36"/>
      <c r="BC20" s="36"/>
      <c r="BD20" s="36"/>
      <c r="BE20" s="36"/>
      <c r="BF20" s="36"/>
      <c r="BG20" s="36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9"/>
      <c r="CJ20" s="24"/>
      <c r="CK20" s="24"/>
    </row>
    <row r="21" spans="1:89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6"/>
      <c r="BB21" s="36"/>
      <c r="BC21" s="36"/>
      <c r="BD21" s="36"/>
      <c r="BE21" s="36"/>
      <c r="BF21" s="36"/>
      <c r="BG21" s="36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29"/>
      <c r="CJ21" s="24"/>
      <c r="CK21" s="24"/>
    </row>
    <row r="22" spans="1:89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6"/>
      <c r="BB22" s="36"/>
      <c r="BC22" s="36"/>
      <c r="BD22" s="36"/>
      <c r="BE22" s="36"/>
      <c r="BF22" s="36"/>
      <c r="BG22" s="36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29"/>
      <c r="CJ22" s="24"/>
      <c r="CK22" s="24"/>
    </row>
    <row r="23" spans="1:89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6"/>
      <c r="BB23" s="36"/>
      <c r="BC23" s="36"/>
      <c r="BD23" s="36"/>
      <c r="BE23" s="36"/>
      <c r="BF23" s="36"/>
      <c r="BG23" s="36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29"/>
      <c r="CJ23" s="24"/>
      <c r="CK23" s="24"/>
    </row>
    <row r="24" spans="1:89" x14ac:dyDescent="0.2">
      <c r="A24" s="1"/>
      <c r="B24" s="8" t="s">
        <v>24</v>
      </c>
      <c r="C24" s="24"/>
      <c r="D24" s="24"/>
      <c r="E24" s="24"/>
      <c r="F24" s="25">
        <f>CL5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6"/>
      <c r="BB24" s="36"/>
      <c r="BC24" s="36"/>
      <c r="BD24" s="36"/>
      <c r="BE24" s="36"/>
      <c r="BF24" s="36"/>
      <c r="BG24" s="36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29"/>
      <c r="CJ24" s="24"/>
      <c r="CK24" s="24"/>
    </row>
    <row r="25" spans="1:89" x14ac:dyDescent="0.2">
      <c r="A25" s="1"/>
      <c r="B25" s="8" t="s">
        <v>25</v>
      </c>
      <c r="C25" s="24"/>
      <c r="D25" s="24"/>
      <c r="E25" s="24"/>
      <c r="F25" s="25" t="e">
        <f>CL11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6"/>
      <c r="BB25" s="36"/>
      <c r="BC25" s="36"/>
      <c r="BD25" s="36"/>
      <c r="BE25" s="36"/>
      <c r="BF25" s="36"/>
      <c r="BG25" s="36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24"/>
      <c r="CJ25" s="24"/>
      <c r="CK25" s="24"/>
    </row>
    <row r="26" spans="1:89" x14ac:dyDescent="0.2"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28"/>
    </row>
    <row r="27" spans="1:89" x14ac:dyDescent="0.2">
      <c r="Z27" s="578"/>
      <c r="AA27" s="578"/>
      <c r="AB27" s="578"/>
      <c r="AC27" s="578"/>
      <c r="AD27" s="578"/>
      <c r="AE27" s="578"/>
      <c r="AF27" s="578"/>
      <c r="AG27" s="578"/>
      <c r="AH27" s="578"/>
      <c r="AI27" s="578"/>
      <c r="AJ27" s="578"/>
      <c r="AK27" s="578"/>
      <c r="AL27" s="578"/>
      <c r="AM27" s="578"/>
      <c r="AN27" s="578"/>
      <c r="AO27" s="578"/>
      <c r="AP27" s="578"/>
      <c r="AQ27" s="578"/>
      <c r="AR27" s="578"/>
      <c r="AS27" s="578"/>
      <c r="AT27" s="578"/>
      <c r="AU27" s="578"/>
      <c r="AV27" s="578"/>
      <c r="AW27" s="578"/>
      <c r="AX27" s="578"/>
      <c r="AY27" s="578"/>
      <c r="AZ27" s="578"/>
      <c r="BA27" s="578"/>
      <c r="BB27" s="578"/>
      <c r="BC27" s="578"/>
      <c r="BD27" s="578"/>
      <c r="BE27" s="578"/>
      <c r="BF27" s="578"/>
      <c r="BG27" s="578"/>
      <c r="BH27" s="578"/>
      <c r="BI27" s="578"/>
      <c r="BJ27" s="578"/>
      <c r="BK27" s="578"/>
      <c r="BL27" s="578"/>
      <c r="BM27" s="578"/>
      <c r="BN27" s="578"/>
      <c r="BO27" s="578"/>
      <c r="BP27" s="578"/>
      <c r="BQ27" s="578"/>
      <c r="BR27" s="578"/>
      <c r="BS27" s="57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28"/>
    </row>
    <row r="28" spans="1:89" x14ac:dyDescent="0.2">
      <c r="Z28" s="578"/>
      <c r="AA28" s="578"/>
      <c r="AB28" s="578"/>
      <c r="AC28" s="578"/>
      <c r="AD28" s="578"/>
      <c r="AE28" s="578"/>
      <c r="AF28" s="578"/>
      <c r="AG28" s="578"/>
      <c r="AH28" s="578"/>
      <c r="AI28" s="578"/>
      <c r="AJ28" s="578"/>
      <c r="AK28" s="578"/>
      <c r="AL28" s="578"/>
      <c r="AM28" s="578"/>
      <c r="AN28" s="578"/>
      <c r="AO28" s="578"/>
      <c r="AP28" s="578"/>
      <c r="AQ28" s="578"/>
      <c r="AR28" s="578"/>
      <c r="AS28" s="578"/>
      <c r="AT28" s="578"/>
      <c r="AU28" s="578"/>
      <c r="AV28" s="578"/>
      <c r="AW28" s="578"/>
      <c r="AX28" s="578"/>
      <c r="AY28" s="578"/>
      <c r="AZ28" s="578"/>
      <c r="BA28" s="578"/>
      <c r="BB28" s="578"/>
      <c r="BC28" s="578"/>
      <c r="BD28" s="578"/>
      <c r="BE28" s="578"/>
      <c r="BF28" s="578"/>
      <c r="BG28" s="578"/>
      <c r="BH28" s="578"/>
      <c r="BI28" s="578"/>
      <c r="BJ28" s="578"/>
      <c r="BK28" s="578"/>
      <c r="BL28" s="578"/>
      <c r="BM28" s="578"/>
      <c r="BN28" s="578"/>
      <c r="BO28" s="578"/>
      <c r="BP28" s="578"/>
      <c r="BQ28" s="578"/>
      <c r="BR28" s="578"/>
      <c r="BS28" s="57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28"/>
    </row>
    <row r="29" spans="1:89" x14ac:dyDescent="0.2"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8"/>
      <c r="AM29" s="578"/>
      <c r="AN29" s="578"/>
      <c r="AO29" s="578"/>
      <c r="AP29" s="578"/>
      <c r="AQ29" s="578"/>
      <c r="AR29" s="578"/>
      <c r="AS29" s="578"/>
      <c r="AT29" s="578"/>
      <c r="AU29" s="578"/>
      <c r="AV29" s="578"/>
      <c r="AW29" s="578"/>
      <c r="AX29" s="578"/>
      <c r="AY29" s="578"/>
      <c r="AZ29" s="578"/>
      <c r="BA29" s="578"/>
      <c r="BB29" s="578"/>
      <c r="BC29" s="578"/>
      <c r="BD29" s="578"/>
      <c r="BE29" s="578"/>
      <c r="BF29" s="578"/>
      <c r="BG29" s="578"/>
      <c r="BH29" s="578"/>
      <c r="BI29" s="578"/>
      <c r="BJ29" s="578"/>
      <c r="BK29" s="578"/>
      <c r="BL29" s="578"/>
      <c r="BM29" s="578"/>
      <c r="BN29" s="578"/>
      <c r="BO29" s="578"/>
      <c r="BP29" s="578"/>
      <c r="BQ29" s="578"/>
      <c r="BR29" s="578"/>
      <c r="BS29" s="57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28"/>
    </row>
    <row r="30" spans="1:89" x14ac:dyDescent="0.2"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78"/>
      <c r="BB30" s="578"/>
      <c r="BC30" s="578"/>
      <c r="BD30" s="578"/>
      <c r="BE30" s="578"/>
      <c r="BF30" s="578"/>
      <c r="BG30" s="578"/>
      <c r="BH30" s="578"/>
      <c r="BI30" s="578"/>
      <c r="BJ30" s="578"/>
      <c r="BK30" s="578"/>
      <c r="BL30" s="578"/>
      <c r="BM30" s="578"/>
      <c r="BN30" s="578"/>
      <c r="BO30" s="578"/>
      <c r="BP30" s="578"/>
      <c r="BQ30" s="578"/>
      <c r="BR30" s="578"/>
      <c r="BS30" s="57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28"/>
    </row>
    <row r="31" spans="1:89" ht="15" customHeight="1" x14ac:dyDescent="0.2">
      <c r="Z31" s="579"/>
      <c r="AA31" s="579"/>
      <c r="AB31" s="579"/>
      <c r="AC31" s="579"/>
      <c r="AD31" s="579"/>
      <c r="AE31" s="579"/>
      <c r="AF31" s="579"/>
      <c r="AG31" s="579"/>
      <c r="AH31" s="579"/>
      <c r="AI31" s="579"/>
      <c r="AJ31" s="579"/>
      <c r="AK31" s="579"/>
      <c r="AL31" s="579"/>
      <c r="AM31" s="579"/>
      <c r="AN31" s="579"/>
      <c r="AO31" s="579"/>
      <c r="AP31" s="579"/>
      <c r="AQ31" s="579"/>
      <c r="AR31" s="579"/>
      <c r="AS31" s="579"/>
      <c r="AT31" s="579"/>
      <c r="AU31" s="579"/>
      <c r="AV31" s="579"/>
      <c r="AW31" s="579"/>
      <c r="AX31" s="579"/>
      <c r="AY31" s="579"/>
      <c r="AZ31" s="579"/>
      <c r="BA31" s="579"/>
      <c r="BB31" s="579"/>
      <c r="BC31" s="579"/>
      <c r="BD31" s="579"/>
      <c r="BE31" s="579"/>
      <c r="BF31" s="579"/>
      <c r="BG31" s="579"/>
      <c r="BH31" s="579"/>
      <c r="BI31" s="579"/>
      <c r="BJ31" s="579"/>
      <c r="BK31" s="579"/>
      <c r="BL31" s="579"/>
      <c r="BM31" s="579"/>
      <c r="BN31" s="579"/>
      <c r="BO31" s="579"/>
      <c r="BP31" s="579"/>
      <c r="BQ31" s="579"/>
      <c r="BR31" s="579"/>
      <c r="BS31" s="579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6"/>
      <c r="CE31" s="166"/>
      <c r="CF31" s="166"/>
      <c r="CG31" s="166"/>
      <c r="CH31" s="166"/>
    </row>
    <row r="32" spans="1:89" x14ac:dyDescent="0.2">
      <c r="Z32" s="579"/>
      <c r="AA32" s="579"/>
      <c r="AB32" s="579"/>
      <c r="AC32" s="579"/>
      <c r="AD32" s="579"/>
      <c r="AE32" s="579"/>
      <c r="AF32" s="579"/>
      <c r="AG32" s="579"/>
      <c r="AH32" s="579"/>
      <c r="AI32" s="579"/>
      <c r="AJ32" s="579"/>
      <c r="AK32" s="579"/>
      <c r="AL32" s="579"/>
      <c r="AM32" s="579"/>
      <c r="AN32" s="579"/>
      <c r="AO32" s="579"/>
      <c r="AP32" s="579"/>
      <c r="AQ32" s="579"/>
      <c r="AR32" s="579"/>
      <c r="AS32" s="579"/>
      <c r="AT32" s="579"/>
      <c r="AU32" s="579"/>
      <c r="AV32" s="579"/>
      <c r="AW32" s="579"/>
      <c r="AX32" s="579"/>
      <c r="AY32" s="579"/>
      <c r="AZ32" s="579"/>
      <c r="BA32" s="579"/>
      <c r="BB32" s="579"/>
      <c r="BC32" s="579"/>
      <c r="BD32" s="579"/>
      <c r="BE32" s="579"/>
      <c r="BF32" s="579"/>
      <c r="BG32" s="579"/>
      <c r="BH32" s="579"/>
      <c r="BI32" s="579"/>
      <c r="BJ32" s="579"/>
      <c r="BK32" s="579"/>
      <c r="BL32" s="579"/>
      <c r="BM32" s="579"/>
      <c r="BN32" s="579"/>
      <c r="BO32" s="579"/>
      <c r="BP32" s="579"/>
      <c r="BQ32" s="579"/>
      <c r="BR32" s="579"/>
      <c r="BS32" s="579"/>
      <c r="BT32" s="166"/>
      <c r="BU32" s="166"/>
      <c r="BV32" s="166"/>
      <c r="BW32" s="166"/>
      <c r="BX32" s="166"/>
      <c r="BY32" s="166"/>
      <c r="BZ32" s="166"/>
      <c r="CA32" s="166"/>
      <c r="CB32" s="166"/>
      <c r="CC32" s="166"/>
      <c r="CD32" s="166"/>
      <c r="CE32" s="166"/>
      <c r="CF32" s="166"/>
      <c r="CG32" s="166"/>
      <c r="CH32" s="166"/>
    </row>
    <row r="33" spans="26:86" x14ac:dyDescent="0.2"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  <c r="AK33" s="579"/>
      <c r="AL33" s="579"/>
      <c r="AM33" s="579"/>
      <c r="AN33" s="579"/>
      <c r="AO33" s="579"/>
      <c r="AP33" s="579"/>
      <c r="AQ33" s="579"/>
      <c r="AR33" s="579"/>
      <c r="AS33" s="579"/>
      <c r="AT33" s="579"/>
      <c r="AU33" s="579"/>
      <c r="AV33" s="579"/>
      <c r="AW33" s="579"/>
      <c r="AX33" s="579"/>
      <c r="AY33" s="579"/>
      <c r="AZ33" s="579"/>
      <c r="BA33" s="579"/>
      <c r="BB33" s="579"/>
      <c r="BC33" s="579"/>
      <c r="BD33" s="579"/>
      <c r="BE33" s="579"/>
      <c r="BF33" s="579"/>
      <c r="BG33" s="579"/>
      <c r="BH33" s="579"/>
      <c r="BI33" s="579"/>
      <c r="BJ33" s="579"/>
      <c r="BK33" s="579"/>
      <c r="BL33" s="579"/>
      <c r="BM33" s="579"/>
      <c r="BN33" s="579"/>
      <c r="BO33" s="579"/>
      <c r="BP33" s="579"/>
      <c r="BQ33" s="579"/>
      <c r="BR33" s="579"/>
      <c r="BS33" s="579"/>
      <c r="BT33" s="166"/>
      <c r="BU33" s="166"/>
      <c r="BV33" s="166"/>
      <c r="BW33" s="166"/>
      <c r="BX33" s="166"/>
      <c r="BY33" s="166"/>
      <c r="BZ33" s="166"/>
      <c r="CA33" s="166"/>
      <c r="CB33" s="166"/>
      <c r="CC33" s="166"/>
      <c r="CD33" s="166"/>
      <c r="CE33" s="166"/>
      <c r="CF33" s="166"/>
      <c r="CG33" s="166"/>
      <c r="CH33" s="166"/>
    </row>
    <row r="34" spans="26:86" x14ac:dyDescent="0.2"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  <c r="AK34" s="579"/>
      <c r="AL34" s="579"/>
      <c r="AM34" s="579"/>
      <c r="AN34" s="579"/>
      <c r="AO34" s="579"/>
      <c r="AP34" s="579"/>
      <c r="AQ34" s="579"/>
      <c r="AR34" s="579"/>
      <c r="AS34" s="579"/>
      <c r="AT34" s="579"/>
      <c r="AU34" s="579"/>
      <c r="AV34" s="579"/>
      <c r="AW34" s="579"/>
      <c r="AX34" s="579"/>
      <c r="AY34" s="579"/>
      <c r="AZ34" s="579"/>
      <c r="BA34" s="579"/>
      <c r="BB34" s="579"/>
      <c r="BC34" s="579"/>
      <c r="BD34" s="579"/>
      <c r="BE34" s="579"/>
      <c r="BF34" s="579"/>
      <c r="BG34" s="579"/>
      <c r="BH34" s="579"/>
      <c r="BI34" s="579"/>
      <c r="BJ34" s="579"/>
      <c r="BK34" s="579"/>
      <c r="BL34" s="579"/>
      <c r="BM34" s="579"/>
      <c r="BN34" s="579"/>
      <c r="BO34" s="579"/>
      <c r="BP34" s="579"/>
      <c r="BQ34" s="579"/>
      <c r="BR34" s="579"/>
      <c r="BS34" s="579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/>
      <c r="CE34" s="166"/>
      <c r="CF34" s="166"/>
      <c r="CG34" s="166"/>
      <c r="CH34" s="166"/>
    </row>
    <row r="35" spans="26:86" x14ac:dyDescent="0.2"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</row>
  </sheetData>
  <mergeCells count="27">
    <mergeCell ref="BP1:BS1"/>
    <mergeCell ref="C1:H1"/>
    <mergeCell ref="I1:K1"/>
    <mergeCell ref="R1:Y1"/>
    <mergeCell ref="Z1:AE1"/>
    <mergeCell ref="AF1:AR1"/>
    <mergeCell ref="AT1:AY1"/>
    <mergeCell ref="R18:Y18"/>
    <mergeCell ref="R19:Y19"/>
    <mergeCell ref="Z27:BS27"/>
    <mergeCell ref="Z28:BS28"/>
    <mergeCell ref="Z34:BS34"/>
    <mergeCell ref="Z29:BS29"/>
    <mergeCell ref="Z30:BS30"/>
    <mergeCell ref="Z31:BS31"/>
    <mergeCell ref="Z32:BS32"/>
    <mergeCell ref="Z33:BS33"/>
    <mergeCell ref="BT1:CE1"/>
    <mergeCell ref="CF1:CH1"/>
    <mergeCell ref="R14:Y14"/>
    <mergeCell ref="R15:Y15"/>
    <mergeCell ref="R16:Y16"/>
    <mergeCell ref="R17:Y17"/>
    <mergeCell ref="AZ1:BB1"/>
    <mergeCell ref="BC1:BE1"/>
    <mergeCell ref="BG1:BK1"/>
    <mergeCell ref="BL1:BO1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5"/>
  <sheetViews>
    <sheetView topLeftCell="H1" workbookViewId="0">
      <selection activeCell="L1" sqref="L1:Q65536"/>
    </sheetView>
  </sheetViews>
  <sheetFormatPr defaultRowHeight="12.75" x14ac:dyDescent="0.2"/>
  <cols>
    <col min="1" max="1" width="3.7109375" customWidth="1"/>
    <col min="2" max="2" width="29.7109375" customWidth="1"/>
    <col min="3" max="46" width="14.7109375" customWidth="1"/>
    <col min="47" max="64" width="14.7109375" style="27" customWidth="1"/>
    <col min="65" max="87" width="14.7109375" customWidth="1"/>
    <col min="88" max="89" width="13.7109375" customWidth="1"/>
    <col min="90" max="90" width="10.7109375" customWidth="1"/>
  </cols>
  <sheetData>
    <row r="1" spans="1:90" ht="15" customHeight="1" x14ac:dyDescent="0.2">
      <c r="A1" s="32" t="s">
        <v>33</v>
      </c>
      <c r="B1" s="1" t="s">
        <v>34</v>
      </c>
      <c r="C1" s="573" t="s">
        <v>277</v>
      </c>
      <c r="D1" s="576"/>
      <c r="E1" s="576"/>
      <c r="F1" s="576"/>
      <c r="G1" s="576"/>
      <c r="H1" s="577"/>
      <c r="I1" s="573" t="s">
        <v>278</v>
      </c>
      <c r="J1" s="576"/>
      <c r="K1" s="576"/>
      <c r="L1" s="291"/>
      <c r="M1" s="291"/>
      <c r="N1" s="291"/>
      <c r="O1" s="291"/>
      <c r="P1" s="291"/>
      <c r="Q1" s="291"/>
      <c r="R1" s="573" t="s">
        <v>279</v>
      </c>
      <c r="S1" s="574"/>
      <c r="T1" s="574"/>
      <c r="U1" s="574"/>
      <c r="V1" s="574"/>
      <c r="W1" s="574"/>
      <c r="X1" s="574"/>
      <c r="Y1" s="575"/>
      <c r="Z1" s="573" t="s">
        <v>280</v>
      </c>
      <c r="AA1" s="576"/>
      <c r="AB1" s="576"/>
      <c r="AC1" s="576"/>
      <c r="AD1" s="576"/>
      <c r="AE1" s="576"/>
      <c r="AF1" s="573" t="s">
        <v>281</v>
      </c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193"/>
      <c r="AT1" s="573" t="s">
        <v>282</v>
      </c>
      <c r="AU1" s="574"/>
      <c r="AV1" s="574"/>
      <c r="AW1" s="574"/>
      <c r="AX1" s="574"/>
      <c r="AY1" s="575"/>
      <c r="AZ1" s="573" t="s">
        <v>283</v>
      </c>
      <c r="BA1" s="574"/>
      <c r="BB1" s="575"/>
      <c r="BC1" s="573" t="s">
        <v>284</v>
      </c>
      <c r="BD1" s="576"/>
      <c r="BE1" s="577"/>
      <c r="BF1" s="194"/>
      <c r="BG1" s="573" t="s">
        <v>285</v>
      </c>
      <c r="BH1" s="574"/>
      <c r="BI1" s="574"/>
      <c r="BJ1" s="574"/>
      <c r="BK1" s="575"/>
      <c r="BL1" s="573" t="s">
        <v>286</v>
      </c>
      <c r="BM1" s="576"/>
      <c r="BN1" s="576"/>
      <c r="BO1" s="577"/>
      <c r="BP1" s="573" t="s">
        <v>287</v>
      </c>
      <c r="BQ1" s="574"/>
      <c r="BR1" s="574"/>
      <c r="BS1" s="575"/>
      <c r="BT1" s="569" t="s">
        <v>248</v>
      </c>
      <c r="BU1" s="569"/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70" t="s">
        <v>254</v>
      </c>
      <c r="CG1" s="571"/>
      <c r="CH1" s="572"/>
      <c r="CI1" s="195"/>
    </row>
    <row r="2" spans="1:90" ht="14.1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8" t="s">
        <v>275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68" t="s">
        <v>275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104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8" t="s">
        <v>275</v>
      </c>
      <c r="AY2" s="168" t="s">
        <v>66</v>
      </c>
      <c r="AZ2" s="168" t="s">
        <v>132</v>
      </c>
      <c r="BA2" s="168" t="s">
        <v>133</v>
      </c>
      <c r="BB2" s="168" t="s">
        <v>275</v>
      </c>
      <c r="BC2" s="168" t="s">
        <v>134</v>
      </c>
      <c r="BD2" s="168" t="s">
        <v>135</v>
      </c>
      <c r="BE2" s="168" t="s">
        <v>275</v>
      </c>
      <c r="BF2" s="168" t="s">
        <v>134</v>
      </c>
      <c r="BG2" s="168" t="s">
        <v>135</v>
      </c>
      <c r="BH2" s="168" t="s">
        <v>136</v>
      </c>
      <c r="BI2" s="168" t="s">
        <v>123</v>
      </c>
      <c r="BJ2" s="168" t="s">
        <v>124</v>
      </c>
      <c r="BK2" s="168" t="s">
        <v>125</v>
      </c>
      <c r="BL2" s="168" t="s">
        <v>275</v>
      </c>
      <c r="BM2" s="168" t="s">
        <v>66</v>
      </c>
      <c r="BN2" s="168" t="s">
        <v>79</v>
      </c>
      <c r="BO2" s="168" t="s">
        <v>80</v>
      </c>
      <c r="BP2" s="168" t="s">
        <v>252</v>
      </c>
      <c r="BQ2" s="168" t="s">
        <v>253</v>
      </c>
      <c r="BR2" s="168" t="s">
        <v>81</v>
      </c>
      <c r="BS2" s="168" t="s">
        <v>82</v>
      </c>
      <c r="BT2" s="168" t="s">
        <v>84</v>
      </c>
      <c r="BU2" s="168" t="s">
        <v>83</v>
      </c>
      <c r="BV2" s="168" t="s">
        <v>81</v>
      </c>
      <c r="BW2" s="168" t="s">
        <v>82</v>
      </c>
      <c r="BX2" s="168" t="s">
        <v>84</v>
      </c>
      <c r="BY2" s="168" t="s">
        <v>83</v>
      </c>
      <c r="BZ2" s="168" t="s">
        <v>67</v>
      </c>
      <c r="CA2" s="168" t="s">
        <v>249</v>
      </c>
      <c r="CB2" s="168" t="s">
        <v>250</v>
      </c>
      <c r="CC2" s="168" t="s">
        <v>251</v>
      </c>
      <c r="CD2" s="168" t="s">
        <v>79</v>
      </c>
      <c r="CE2" s="168" t="s">
        <v>80</v>
      </c>
      <c r="CF2" s="168" t="s">
        <v>252</v>
      </c>
      <c r="CG2" s="168" t="s">
        <v>253</v>
      </c>
      <c r="CH2" s="168" t="s">
        <v>249</v>
      </c>
      <c r="CI2" s="168" t="s">
        <v>79</v>
      </c>
      <c r="CJ2" s="168" t="s">
        <v>251</v>
      </c>
      <c r="CK2" s="168" t="s">
        <v>275</v>
      </c>
      <c r="CL2" s="168" t="s">
        <v>26</v>
      </c>
    </row>
    <row r="3" spans="1:90" x14ac:dyDescent="0.2">
      <c r="A3" s="1"/>
      <c r="B3" s="6" t="s">
        <v>3</v>
      </c>
      <c r="C3" s="118" t="s">
        <v>195</v>
      </c>
      <c r="D3" s="118" t="s">
        <v>195</v>
      </c>
      <c r="E3" s="118" t="s">
        <v>195</v>
      </c>
      <c r="F3" s="118" t="s">
        <v>195</v>
      </c>
      <c r="G3" s="118" t="s">
        <v>195</v>
      </c>
      <c r="H3" s="118" t="s">
        <v>195</v>
      </c>
      <c r="I3" s="118" t="s">
        <v>195</v>
      </c>
      <c r="J3" s="118" t="s">
        <v>195</v>
      </c>
      <c r="K3" s="118" t="s">
        <v>195</v>
      </c>
      <c r="L3" s="118" t="s">
        <v>195</v>
      </c>
      <c r="M3" s="118" t="s">
        <v>195</v>
      </c>
      <c r="N3" s="118" t="s">
        <v>195</v>
      </c>
      <c r="O3" s="118" t="s">
        <v>195</v>
      </c>
      <c r="P3" s="118" t="s">
        <v>195</v>
      </c>
      <c r="Q3" s="118" t="s">
        <v>195</v>
      </c>
      <c r="R3" s="118" t="s">
        <v>195</v>
      </c>
      <c r="S3" s="118" t="s">
        <v>195</v>
      </c>
      <c r="T3" s="118" t="s">
        <v>195</v>
      </c>
      <c r="U3" s="118" t="s">
        <v>195</v>
      </c>
      <c r="V3" s="118" t="s">
        <v>195</v>
      </c>
      <c r="W3" s="118" t="s">
        <v>195</v>
      </c>
      <c r="X3" s="118" t="s">
        <v>195</v>
      </c>
      <c r="Y3" s="118" t="s">
        <v>195</v>
      </c>
      <c r="Z3" s="118" t="s">
        <v>195</v>
      </c>
      <c r="AA3" s="118" t="s">
        <v>195</v>
      </c>
      <c r="AB3" s="118" t="s">
        <v>195</v>
      </c>
      <c r="AC3" s="118" t="s">
        <v>195</v>
      </c>
      <c r="AD3" s="118" t="s">
        <v>195</v>
      </c>
      <c r="AE3" s="118" t="s">
        <v>195</v>
      </c>
      <c r="AF3" s="118" t="s">
        <v>195</v>
      </c>
      <c r="AG3" s="118" t="s">
        <v>195</v>
      </c>
      <c r="AH3" s="118" t="s">
        <v>195</v>
      </c>
      <c r="AI3" s="118" t="s">
        <v>195</v>
      </c>
      <c r="AJ3" s="118" t="s">
        <v>195</v>
      </c>
      <c r="AK3" s="118" t="s">
        <v>195</v>
      </c>
      <c r="AL3" s="118" t="s">
        <v>195</v>
      </c>
      <c r="AM3" s="118" t="s">
        <v>195</v>
      </c>
      <c r="AN3" s="118" t="s">
        <v>195</v>
      </c>
      <c r="AO3" s="118" t="s">
        <v>195</v>
      </c>
      <c r="AP3" s="118" t="s">
        <v>195</v>
      </c>
      <c r="AQ3" s="118" t="s">
        <v>195</v>
      </c>
      <c r="AR3" s="118" t="s">
        <v>195</v>
      </c>
      <c r="AS3" s="118" t="s">
        <v>195</v>
      </c>
      <c r="AT3" s="118" t="s">
        <v>195</v>
      </c>
      <c r="AU3" s="118" t="s">
        <v>195</v>
      </c>
      <c r="AV3" s="118" t="s">
        <v>195</v>
      </c>
      <c r="AW3" s="118" t="s">
        <v>195</v>
      </c>
      <c r="AX3" s="118" t="s">
        <v>195</v>
      </c>
      <c r="AY3" s="118" t="s">
        <v>195</v>
      </c>
      <c r="AZ3" s="118" t="s">
        <v>195</v>
      </c>
      <c r="BA3" s="118" t="s">
        <v>195</v>
      </c>
      <c r="BB3" s="118" t="s">
        <v>195</v>
      </c>
      <c r="BC3" s="118" t="s">
        <v>195</v>
      </c>
      <c r="BD3" s="118" t="s">
        <v>195</v>
      </c>
      <c r="BE3" s="118" t="s">
        <v>195</v>
      </c>
      <c r="BF3" s="118" t="s">
        <v>195</v>
      </c>
      <c r="BG3" s="118" t="s">
        <v>195</v>
      </c>
      <c r="BH3" s="118" t="s">
        <v>195</v>
      </c>
      <c r="BI3" s="118" t="s">
        <v>195</v>
      </c>
      <c r="BJ3" s="118" t="s">
        <v>195</v>
      </c>
      <c r="BK3" s="118" t="s">
        <v>195</v>
      </c>
      <c r="BL3" s="118" t="s">
        <v>195</v>
      </c>
      <c r="BM3" s="118" t="s">
        <v>195</v>
      </c>
      <c r="BN3" s="118" t="s">
        <v>195</v>
      </c>
      <c r="BO3" s="118" t="s">
        <v>195</v>
      </c>
      <c r="BP3" s="118" t="s">
        <v>195</v>
      </c>
      <c r="BQ3" s="118" t="s">
        <v>195</v>
      </c>
      <c r="BR3" s="118" t="s">
        <v>195</v>
      </c>
      <c r="BS3" s="118" t="s">
        <v>195</v>
      </c>
      <c r="BT3" s="118" t="s">
        <v>195</v>
      </c>
      <c r="BU3" s="118" t="s">
        <v>195</v>
      </c>
      <c r="BV3" s="118" t="s">
        <v>195</v>
      </c>
      <c r="BW3" s="118" t="s">
        <v>195</v>
      </c>
      <c r="BX3" s="118" t="s">
        <v>195</v>
      </c>
      <c r="BY3" s="118" t="s">
        <v>195</v>
      </c>
      <c r="BZ3" s="118" t="s">
        <v>195</v>
      </c>
      <c r="CA3" s="118" t="s">
        <v>195</v>
      </c>
      <c r="CB3" s="118" t="s">
        <v>195</v>
      </c>
      <c r="CC3" s="118" t="s">
        <v>195</v>
      </c>
      <c r="CD3" s="118" t="s">
        <v>195</v>
      </c>
      <c r="CE3" s="118" t="s">
        <v>195</v>
      </c>
      <c r="CF3" s="118" t="s">
        <v>195</v>
      </c>
      <c r="CG3" s="118" t="s">
        <v>195</v>
      </c>
      <c r="CH3" s="118" t="s">
        <v>195</v>
      </c>
      <c r="CI3" s="118" t="s">
        <v>195</v>
      </c>
      <c r="CJ3" s="118" t="s">
        <v>195</v>
      </c>
      <c r="CK3" s="118" t="s">
        <v>195</v>
      </c>
      <c r="CL3" s="43"/>
    </row>
    <row r="4" spans="1:90" x14ac:dyDescent="0.2">
      <c r="A4" s="1"/>
      <c r="B4" s="2" t="s">
        <v>4</v>
      </c>
      <c r="C4" s="39">
        <v>0.18</v>
      </c>
      <c r="D4" s="39">
        <v>0.18</v>
      </c>
      <c r="E4" s="39">
        <v>0.18</v>
      </c>
      <c r="F4" s="39">
        <v>0.18</v>
      </c>
      <c r="G4" s="39">
        <v>0.18</v>
      </c>
      <c r="H4" s="39">
        <v>0.18</v>
      </c>
      <c r="I4" s="40">
        <v>0.18</v>
      </c>
      <c r="J4" s="40">
        <v>0.25</v>
      </c>
      <c r="K4" s="40">
        <v>0.25</v>
      </c>
      <c r="L4" s="40">
        <v>0.18</v>
      </c>
      <c r="M4" s="40">
        <v>0.18</v>
      </c>
      <c r="N4" s="40">
        <v>0.18</v>
      </c>
      <c r="O4" s="40">
        <v>0.18</v>
      </c>
      <c r="P4" s="40">
        <v>0.18</v>
      </c>
      <c r="Q4" s="40">
        <v>0.18</v>
      </c>
      <c r="R4" s="40">
        <v>0.25</v>
      </c>
      <c r="S4" s="40">
        <v>0.25</v>
      </c>
      <c r="T4" s="40">
        <v>0.25</v>
      </c>
      <c r="U4" s="40">
        <v>0.18</v>
      </c>
      <c r="V4" s="40">
        <v>0.25</v>
      </c>
      <c r="W4" s="40">
        <v>0.25</v>
      </c>
      <c r="X4" s="40">
        <v>0.25</v>
      </c>
      <c r="Y4" s="40">
        <v>0.25</v>
      </c>
      <c r="Z4" s="40">
        <v>0.18</v>
      </c>
      <c r="AA4" s="40">
        <v>0.18</v>
      </c>
      <c r="AB4" s="40">
        <v>0.18</v>
      </c>
      <c r="AC4" s="40">
        <v>0.18</v>
      </c>
      <c r="AD4" s="40">
        <v>0.18</v>
      </c>
      <c r="AE4" s="40">
        <v>0.18</v>
      </c>
      <c r="AF4" s="40">
        <v>0.18</v>
      </c>
      <c r="AG4" s="40">
        <v>0.18</v>
      </c>
      <c r="AH4" s="40">
        <v>0.25</v>
      </c>
      <c r="AI4" s="40">
        <v>0.25</v>
      </c>
      <c r="AJ4" s="40">
        <v>0.25</v>
      </c>
      <c r="AK4" s="40">
        <v>0.25</v>
      </c>
      <c r="AL4" s="40">
        <v>0.25</v>
      </c>
      <c r="AM4" s="40">
        <v>0.25</v>
      </c>
      <c r="AN4" s="40">
        <v>0.25</v>
      </c>
      <c r="AO4" s="40">
        <v>0.18</v>
      </c>
      <c r="AP4" s="40">
        <v>0.18</v>
      </c>
      <c r="AQ4" s="40">
        <v>0.18</v>
      </c>
      <c r="AR4" s="40">
        <v>0.18</v>
      </c>
      <c r="AS4" s="39">
        <v>0.18</v>
      </c>
      <c r="AT4" s="40">
        <v>0.18</v>
      </c>
      <c r="AU4" s="40">
        <v>0.18</v>
      </c>
      <c r="AV4" s="40">
        <v>0.18</v>
      </c>
      <c r="AW4" s="40">
        <v>0.25</v>
      </c>
      <c r="AX4" s="40">
        <v>0.25</v>
      </c>
      <c r="AY4" s="40">
        <v>0.18</v>
      </c>
      <c r="AZ4" s="40">
        <v>0.18</v>
      </c>
      <c r="BA4" s="40">
        <v>0.18</v>
      </c>
      <c r="BB4" s="40">
        <v>0.25</v>
      </c>
      <c r="BC4" s="40">
        <v>0.18</v>
      </c>
      <c r="BD4" s="40">
        <v>0.18</v>
      </c>
      <c r="BE4" s="40">
        <v>0.25</v>
      </c>
      <c r="BF4" s="40">
        <v>0.18</v>
      </c>
      <c r="BG4" s="40">
        <v>0.18</v>
      </c>
      <c r="BH4" s="40">
        <v>0.18</v>
      </c>
      <c r="BI4" s="40">
        <v>0.18</v>
      </c>
      <c r="BJ4" s="40">
        <v>0.18</v>
      </c>
      <c r="BK4" s="40">
        <v>0.25</v>
      </c>
      <c r="BL4" s="40">
        <v>0.25</v>
      </c>
      <c r="BM4" s="40">
        <v>0.18</v>
      </c>
      <c r="BN4" s="40">
        <v>0.18</v>
      </c>
      <c r="BO4" s="39">
        <v>0.25</v>
      </c>
      <c r="BP4" s="40">
        <v>0.18</v>
      </c>
      <c r="BQ4" s="39">
        <v>0.25</v>
      </c>
      <c r="BR4" s="40">
        <v>0.25</v>
      </c>
      <c r="BS4" s="40">
        <v>0.25</v>
      </c>
      <c r="BT4" s="40">
        <v>0.25</v>
      </c>
      <c r="BU4" s="40">
        <v>0.25</v>
      </c>
      <c r="BV4" s="40">
        <v>0.25</v>
      </c>
      <c r="BW4" s="40">
        <v>0.25</v>
      </c>
      <c r="BX4" s="40">
        <v>0.25</v>
      </c>
      <c r="BY4" s="40">
        <v>0.25</v>
      </c>
      <c r="BZ4" s="40">
        <v>0.18</v>
      </c>
      <c r="CA4" s="40">
        <v>0.18</v>
      </c>
      <c r="CB4" s="40">
        <v>0.25</v>
      </c>
      <c r="CC4" s="40">
        <v>0.25</v>
      </c>
      <c r="CD4" s="40">
        <v>0.18</v>
      </c>
      <c r="CE4" s="39">
        <v>0.25</v>
      </c>
      <c r="CF4" s="40">
        <v>0.18</v>
      </c>
      <c r="CG4" s="39">
        <v>0.25</v>
      </c>
      <c r="CH4" s="40">
        <v>0.18</v>
      </c>
      <c r="CI4" s="40">
        <v>0.18</v>
      </c>
      <c r="CJ4" s="40">
        <v>0.25</v>
      </c>
      <c r="CK4" s="40">
        <v>0.25</v>
      </c>
      <c r="CL4" s="3" t="s">
        <v>5</v>
      </c>
    </row>
    <row r="5" spans="1:90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SUM(Pedido!Y75:Y76)</f>
        <v>0</v>
      </c>
      <c r="BG5" s="42">
        <f>SUM(Pedido!Y77:Y78)</f>
        <v>0</v>
      </c>
      <c r="BH5" s="42">
        <f>SUM(Pedido!Y80:Y82)</f>
        <v>0</v>
      </c>
      <c r="BI5" s="42">
        <f>Pedido!Y84</f>
        <v>0</v>
      </c>
      <c r="BJ5" s="42">
        <f>Pedido!Y85</f>
        <v>0</v>
      </c>
      <c r="BK5" s="42">
        <f>Pedido!Y86</f>
        <v>0</v>
      </c>
      <c r="BL5" s="42">
        <f>Pedido!Y87</f>
        <v>0</v>
      </c>
      <c r="BM5" s="42">
        <f>Pedido!Y88</f>
        <v>0</v>
      </c>
      <c r="BN5" s="42">
        <f>Pedido!Y91</f>
        <v>0</v>
      </c>
      <c r="BO5" s="42">
        <f>Pedido!Y92</f>
        <v>0</v>
      </c>
      <c r="BP5" s="42">
        <f>Pedido!Y93</f>
        <v>0</v>
      </c>
      <c r="BQ5" s="42">
        <f>Pedido!Y94</f>
        <v>0</v>
      </c>
      <c r="BR5" s="42">
        <f>Pedido!Y97</f>
        <v>0</v>
      </c>
      <c r="BS5" s="42">
        <f>Pedido!Y98</f>
        <v>0</v>
      </c>
      <c r="BT5" s="42">
        <f>Pedido!Y99</f>
        <v>0</v>
      </c>
      <c r="BU5" s="42">
        <f>Pedido!Y100</f>
        <v>0</v>
      </c>
      <c r="BV5" s="42">
        <f>Pedido!Y103</f>
        <v>0</v>
      </c>
      <c r="BW5" s="42">
        <f>Pedido!Y104</f>
        <v>0</v>
      </c>
      <c r="BX5" s="42">
        <f>Pedido!Y105</f>
        <v>0</v>
      </c>
      <c r="BY5" s="42">
        <f>Pedido!Y106</f>
        <v>0</v>
      </c>
      <c r="BZ5" s="42">
        <f>Pedido!Y107</f>
        <v>0</v>
      </c>
      <c r="CA5" s="42">
        <f>Pedido!Y108</f>
        <v>0</v>
      </c>
      <c r="CB5" s="42">
        <f>Pedido!Y109</f>
        <v>0</v>
      </c>
      <c r="CC5" s="42">
        <f>Pedido!Y110</f>
        <v>0</v>
      </c>
      <c r="CD5" s="42">
        <f>Pedido!Y113</f>
        <v>0</v>
      </c>
      <c r="CE5" s="42">
        <f>Pedido!Y114</f>
        <v>0</v>
      </c>
      <c r="CF5" s="42">
        <f>Pedido!Y115</f>
        <v>0</v>
      </c>
      <c r="CG5" s="42">
        <f>Pedido!Y116</f>
        <v>0</v>
      </c>
      <c r="CH5" s="42">
        <f>Pedido!Y118</f>
        <v>0</v>
      </c>
      <c r="CI5" s="42">
        <f>Pedido!Y119</f>
        <v>0</v>
      </c>
      <c r="CJ5" s="42">
        <f>Pedido!Y120</f>
        <v>0</v>
      </c>
      <c r="CK5" s="42">
        <f>Pedido!Y121</f>
        <v>0</v>
      </c>
      <c r="CL5" s="16">
        <f>SUM(C5:CK5)</f>
        <v>0</v>
      </c>
    </row>
    <row r="6" spans="1:90" x14ac:dyDescent="0.2">
      <c r="A6" s="1"/>
      <c r="B6" s="4" t="s">
        <v>7</v>
      </c>
      <c r="C6" s="17" t="e">
        <f t="shared" ref="C6:K6" si="0">$CL$6/$CL$5*C5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ref="L6:Q6" si="1">$CL$6/$CL$5*L5</f>
        <v>#DIV/0!</v>
      </c>
      <c r="M6" s="17" t="e">
        <f t="shared" si="1"/>
        <v>#DIV/0!</v>
      </c>
      <c r="N6" s="17" t="e">
        <f t="shared" si="1"/>
        <v>#DIV/0!</v>
      </c>
      <c r="O6" s="17" t="e">
        <f t="shared" si="1"/>
        <v>#DIV/0!</v>
      </c>
      <c r="P6" s="17" t="e">
        <f t="shared" si="1"/>
        <v>#DIV/0!</v>
      </c>
      <c r="Q6" s="17" t="e">
        <f t="shared" si="1"/>
        <v>#DIV/0!</v>
      </c>
      <c r="R6" s="17" t="e">
        <f t="shared" ref="R6:AM6" si="2">$CL$6/$CL$5*R5</f>
        <v>#DIV/0!</v>
      </c>
      <c r="S6" s="17" t="e">
        <f t="shared" si="2"/>
        <v>#DIV/0!</v>
      </c>
      <c r="T6" s="17" t="e">
        <f t="shared" si="2"/>
        <v>#DIV/0!</v>
      </c>
      <c r="U6" s="17" t="e">
        <f t="shared" si="2"/>
        <v>#DIV/0!</v>
      </c>
      <c r="V6" s="17" t="e">
        <f t="shared" si="2"/>
        <v>#DIV/0!</v>
      </c>
      <c r="W6" s="17" t="e">
        <f t="shared" si="2"/>
        <v>#DIV/0!</v>
      </c>
      <c r="X6" s="17" t="e">
        <f t="shared" si="2"/>
        <v>#DIV/0!</v>
      </c>
      <c r="Y6" s="17" t="e">
        <f t="shared" si="2"/>
        <v>#DIV/0!</v>
      </c>
      <c r="Z6" s="17" t="e">
        <f t="shared" si="2"/>
        <v>#DIV/0!</v>
      </c>
      <c r="AA6" s="17" t="e">
        <f t="shared" si="2"/>
        <v>#DIV/0!</v>
      </c>
      <c r="AB6" s="17" t="e">
        <f t="shared" si="2"/>
        <v>#DIV/0!</v>
      </c>
      <c r="AC6" s="17" t="e">
        <f t="shared" si="2"/>
        <v>#DIV/0!</v>
      </c>
      <c r="AD6" s="17" t="e">
        <f t="shared" si="2"/>
        <v>#DIV/0!</v>
      </c>
      <c r="AE6" s="17" t="e">
        <f t="shared" si="2"/>
        <v>#DIV/0!</v>
      </c>
      <c r="AF6" s="17" t="e">
        <f t="shared" si="2"/>
        <v>#DIV/0!</v>
      </c>
      <c r="AG6" s="17" t="e">
        <f t="shared" si="2"/>
        <v>#DIV/0!</v>
      </c>
      <c r="AH6" s="17" t="e">
        <f t="shared" si="2"/>
        <v>#DIV/0!</v>
      </c>
      <c r="AI6" s="17" t="e">
        <f t="shared" si="2"/>
        <v>#DIV/0!</v>
      </c>
      <c r="AJ6" s="17" t="e">
        <f t="shared" si="2"/>
        <v>#DIV/0!</v>
      </c>
      <c r="AK6" s="17" t="e">
        <f t="shared" si="2"/>
        <v>#DIV/0!</v>
      </c>
      <c r="AL6" s="17" t="e">
        <f t="shared" si="2"/>
        <v>#DIV/0!</v>
      </c>
      <c r="AM6" s="17" t="e">
        <f t="shared" si="2"/>
        <v>#DIV/0!</v>
      </c>
      <c r="AN6" s="17" t="e">
        <f t="shared" ref="AN6:BS6" si="3">$CL$6/$CL$5*AN5</f>
        <v>#DIV/0!</v>
      </c>
      <c r="AO6" s="17" t="e">
        <f t="shared" si="3"/>
        <v>#DIV/0!</v>
      </c>
      <c r="AP6" s="17" t="e">
        <f t="shared" si="3"/>
        <v>#DIV/0!</v>
      </c>
      <c r="AQ6" s="17" t="e">
        <f>$CL$6/$CL$5*AQ5</f>
        <v>#DIV/0!</v>
      </c>
      <c r="AR6" s="17" t="e">
        <f t="shared" si="3"/>
        <v>#DIV/0!</v>
      </c>
      <c r="AS6" s="17" t="e">
        <f t="shared" si="3"/>
        <v>#DIV/0!</v>
      </c>
      <c r="AT6" s="17" t="e">
        <f t="shared" si="3"/>
        <v>#DIV/0!</v>
      </c>
      <c r="AU6" s="17" t="e">
        <f t="shared" si="3"/>
        <v>#DIV/0!</v>
      </c>
      <c r="AV6" s="17" t="e">
        <f t="shared" si="3"/>
        <v>#DIV/0!</v>
      </c>
      <c r="AW6" s="17" t="e">
        <f t="shared" si="3"/>
        <v>#DIV/0!</v>
      </c>
      <c r="AX6" s="17" t="e">
        <f t="shared" si="3"/>
        <v>#DIV/0!</v>
      </c>
      <c r="AY6" s="17" t="e">
        <f t="shared" si="3"/>
        <v>#DIV/0!</v>
      </c>
      <c r="AZ6" s="17" t="e">
        <f t="shared" si="3"/>
        <v>#DIV/0!</v>
      </c>
      <c r="BA6" s="17" t="e">
        <f t="shared" si="3"/>
        <v>#DIV/0!</v>
      </c>
      <c r="BB6" s="17" t="e">
        <f t="shared" si="3"/>
        <v>#DIV/0!</v>
      </c>
      <c r="BC6" s="17" t="e">
        <f t="shared" si="3"/>
        <v>#DIV/0!</v>
      </c>
      <c r="BD6" s="17" t="e">
        <f t="shared" si="3"/>
        <v>#DIV/0!</v>
      </c>
      <c r="BE6" s="17" t="e">
        <f t="shared" si="3"/>
        <v>#DIV/0!</v>
      </c>
      <c r="BF6" s="17" t="e">
        <f t="shared" si="3"/>
        <v>#DIV/0!</v>
      </c>
      <c r="BG6" s="17" t="e">
        <f t="shared" si="3"/>
        <v>#DIV/0!</v>
      </c>
      <c r="BH6" s="17" t="e">
        <f t="shared" si="3"/>
        <v>#DIV/0!</v>
      </c>
      <c r="BI6" s="17" t="e">
        <f t="shared" si="3"/>
        <v>#DIV/0!</v>
      </c>
      <c r="BJ6" s="17" t="e">
        <f t="shared" si="3"/>
        <v>#DIV/0!</v>
      </c>
      <c r="BK6" s="17" t="e">
        <f t="shared" si="3"/>
        <v>#DIV/0!</v>
      </c>
      <c r="BL6" s="17" t="e">
        <f t="shared" si="3"/>
        <v>#DIV/0!</v>
      </c>
      <c r="BM6" s="17" t="e">
        <f t="shared" si="3"/>
        <v>#DIV/0!</v>
      </c>
      <c r="BN6" s="17" t="e">
        <f t="shared" si="3"/>
        <v>#DIV/0!</v>
      </c>
      <c r="BO6" s="17" t="e">
        <f t="shared" si="3"/>
        <v>#DIV/0!</v>
      </c>
      <c r="BP6" s="17" t="e">
        <f t="shared" si="3"/>
        <v>#DIV/0!</v>
      </c>
      <c r="BQ6" s="17" t="e">
        <f t="shared" si="3"/>
        <v>#DIV/0!</v>
      </c>
      <c r="BR6" s="17" t="e">
        <f t="shared" si="3"/>
        <v>#DIV/0!</v>
      </c>
      <c r="BS6" s="17" t="e">
        <f t="shared" si="3"/>
        <v>#DIV/0!</v>
      </c>
      <c r="BT6" s="17" t="e">
        <f t="shared" ref="BT6:BY6" si="4">$CL$6/$CL$5*BT5</f>
        <v>#DIV/0!</v>
      </c>
      <c r="BU6" s="17" t="e">
        <f t="shared" si="4"/>
        <v>#DIV/0!</v>
      </c>
      <c r="BV6" s="17" t="e">
        <f t="shared" si="4"/>
        <v>#DIV/0!</v>
      </c>
      <c r="BW6" s="17" t="e">
        <f t="shared" si="4"/>
        <v>#DIV/0!</v>
      </c>
      <c r="BX6" s="17" t="e">
        <f t="shared" si="4"/>
        <v>#DIV/0!</v>
      </c>
      <c r="BY6" s="17" t="e">
        <f t="shared" si="4"/>
        <v>#DIV/0!</v>
      </c>
      <c r="BZ6" s="17" t="e">
        <f t="shared" ref="BZ6:CK6" si="5">$CL$6/$CL$5*BZ5</f>
        <v>#DIV/0!</v>
      </c>
      <c r="CA6" s="17" t="e">
        <f t="shared" si="5"/>
        <v>#DIV/0!</v>
      </c>
      <c r="CB6" s="17" t="e">
        <f t="shared" si="5"/>
        <v>#DIV/0!</v>
      </c>
      <c r="CC6" s="17" t="e">
        <f t="shared" si="5"/>
        <v>#DIV/0!</v>
      </c>
      <c r="CD6" s="17" t="e">
        <f t="shared" si="5"/>
        <v>#DIV/0!</v>
      </c>
      <c r="CE6" s="17" t="e">
        <f t="shared" si="5"/>
        <v>#DIV/0!</v>
      </c>
      <c r="CF6" s="17" t="e">
        <f t="shared" si="5"/>
        <v>#DIV/0!</v>
      </c>
      <c r="CG6" s="17" t="e">
        <f t="shared" si="5"/>
        <v>#DIV/0!</v>
      </c>
      <c r="CH6" s="17" t="e">
        <f t="shared" si="5"/>
        <v>#DIV/0!</v>
      </c>
      <c r="CI6" s="17" t="e">
        <f t="shared" si="5"/>
        <v>#DIV/0!</v>
      </c>
      <c r="CJ6" s="17" t="e">
        <f t="shared" si="5"/>
        <v>#DIV/0!</v>
      </c>
      <c r="CK6" s="17" t="e">
        <f t="shared" si="5"/>
        <v>#DIV/0!</v>
      </c>
      <c r="CL6" s="18">
        <v>0</v>
      </c>
    </row>
    <row r="7" spans="1:90" x14ac:dyDescent="0.2">
      <c r="A7" s="1"/>
      <c r="B7" s="4" t="s">
        <v>8</v>
      </c>
      <c r="C7" s="17" t="e">
        <f t="shared" ref="C7:BY7" si="6">C6+C5</f>
        <v>#DIV/0!</v>
      </c>
      <c r="D7" s="17" t="e">
        <f t="shared" si="6"/>
        <v>#DIV/0!</v>
      </c>
      <c r="E7" s="17" t="e">
        <f t="shared" si="6"/>
        <v>#DIV/0!</v>
      </c>
      <c r="F7" s="17" t="e">
        <f t="shared" si="6"/>
        <v>#DIV/0!</v>
      </c>
      <c r="G7" s="17" t="e">
        <f t="shared" si="6"/>
        <v>#DIV/0!</v>
      </c>
      <c r="H7" s="17" t="e">
        <f t="shared" si="6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7">L6+L5</f>
        <v>#DIV/0!</v>
      </c>
      <c r="M7" s="17" t="e">
        <f t="shared" si="7"/>
        <v>#DIV/0!</v>
      </c>
      <c r="N7" s="17" t="e">
        <f t="shared" si="7"/>
        <v>#DIV/0!</v>
      </c>
      <c r="O7" s="17" t="e">
        <f t="shared" si="7"/>
        <v>#DIV/0!</v>
      </c>
      <c r="P7" s="17" t="e">
        <f t="shared" si="7"/>
        <v>#DIV/0!</v>
      </c>
      <c r="Q7" s="17" t="e">
        <f t="shared" si="7"/>
        <v>#DIV/0!</v>
      </c>
      <c r="R7" s="17" t="e">
        <f t="shared" si="6"/>
        <v>#DIV/0!</v>
      </c>
      <c r="S7" s="17" t="e">
        <f t="shared" si="6"/>
        <v>#DIV/0!</v>
      </c>
      <c r="T7" s="17" t="e">
        <f t="shared" si="6"/>
        <v>#DIV/0!</v>
      </c>
      <c r="U7" s="17" t="e">
        <f t="shared" si="6"/>
        <v>#DIV/0!</v>
      </c>
      <c r="V7" s="17" t="e">
        <f t="shared" si="6"/>
        <v>#DIV/0!</v>
      </c>
      <c r="W7" s="17" t="e">
        <f t="shared" si="6"/>
        <v>#DIV/0!</v>
      </c>
      <c r="X7" s="17" t="e">
        <f>X6+X5</f>
        <v>#DIV/0!</v>
      </c>
      <c r="Y7" s="17" t="e">
        <f t="shared" si="6"/>
        <v>#DIV/0!</v>
      </c>
      <c r="Z7" s="17" t="e">
        <f t="shared" si="6"/>
        <v>#DIV/0!</v>
      </c>
      <c r="AA7" s="17" t="e">
        <f t="shared" si="6"/>
        <v>#DIV/0!</v>
      </c>
      <c r="AB7" s="17" t="e">
        <f t="shared" si="6"/>
        <v>#DIV/0!</v>
      </c>
      <c r="AC7" s="17" t="e">
        <f t="shared" si="6"/>
        <v>#DIV/0!</v>
      </c>
      <c r="AD7" s="17" t="e">
        <f>AD6+AD5</f>
        <v>#DIV/0!</v>
      </c>
      <c r="AE7" s="17" t="e">
        <f t="shared" si="6"/>
        <v>#DIV/0!</v>
      </c>
      <c r="AF7" s="17" t="e">
        <f t="shared" si="6"/>
        <v>#DIV/0!</v>
      </c>
      <c r="AG7" s="17" t="e">
        <f t="shared" si="6"/>
        <v>#DIV/0!</v>
      </c>
      <c r="AH7" s="17" t="e">
        <f t="shared" si="6"/>
        <v>#DIV/0!</v>
      </c>
      <c r="AI7" s="17" t="e">
        <f t="shared" si="6"/>
        <v>#DIV/0!</v>
      </c>
      <c r="AJ7" s="17" t="e">
        <f t="shared" si="6"/>
        <v>#DIV/0!</v>
      </c>
      <c r="AK7" s="17" t="e">
        <f t="shared" si="6"/>
        <v>#DIV/0!</v>
      </c>
      <c r="AL7" s="17" t="e">
        <f t="shared" si="6"/>
        <v>#DIV/0!</v>
      </c>
      <c r="AM7" s="17" t="e">
        <f t="shared" si="6"/>
        <v>#DIV/0!</v>
      </c>
      <c r="AN7" s="17" t="e">
        <f t="shared" si="6"/>
        <v>#DIV/0!</v>
      </c>
      <c r="AO7" s="17" t="e">
        <f t="shared" si="6"/>
        <v>#DIV/0!</v>
      </c>
      <c r="AP7" s="17" t="e">
        <f t="shared" si="6"/>
        <v>#DIV/0!</v>
      </c>
      <c r="AQ7" s="17" t="e">
        <f>AQ6+AQ5</f>
        <v>#DIV/0!</v>
      </c>
      <c r="AR7" s="17" t="e">
        <f t="shared" si="6"/>
        <v>#DIV/0!</v>
      </c>
      <c r="AS7" s="17" t="e">
        <f t="shared" si="6"/>
        <v>#DIV/0!</v>
      </c>
      <c r="AT7" s="17" t="e">
        <f t="shared" si="6"/>
        <v>#DIV/0!</v>
      </c>
      <c r="AU7" s="17" t="e">
        <f t="shared" si="6"/>
        <v>#DIV/0!</v>
      </c>
      <c r="AV7" s="17" t="e">
        <f t="shared" si="6"/>
        <v>#DIV/0!</v>
      </c>
      <c r="AW7" s="17" t="e">
        <f t="shared" si="6"/>
        <v>#DIV/0!</v>
      </c>
      <c r="AX7" s="17" t="e">
        <f t="shared" si="6"/>
        <v>#DIV/0!</v>
      </c>
      <c r="AY7" s="17" t="e">
        <f t="shared" si="6"/>
        <v>#DIV/0!</v>
      </c>
      <c r="AZ7" s="17" t="e">
        <f t="shared" si="6"/>
        <v>#DIV/0!</v>
      </c>
      <c r="BA7" s="17" t="e">
        <f t="shared" si="6"/>
        <v>#DIV/0!</v>
      </c>
      <c r="BB7" s="17" t="e">
        <f>BB6+BB5</f>
        <v>#DIV/0!</v>
      </c>
      <c r="BC7" s="17" t="e">
        <f t="shared" si="6"/>
        <v>#DIV/0!</v>
      </c>
      <c r="BD7" s="17" t="e">
        <f t="shared" si="6"/>
        <v>#DIV/0!</v>
      </c>
      <c r="BE7" s="17" t="e">
        <f t="shared" si="6"/>
        <v>#DIV/0!</v>
      </c>
      <c r="BF7" s="17" t="e">
        <f>BF6+BF5</f>
        <v>#DIV/0!</v>
      </c>
      <c r="BG7" s="17" t="e">
        <f>BG6+BG5</f>
        <v>#DIV/0!</v>
      </c>
      <c r="BH7" s="17" t="e">
        <f t="shared" si="6"/>
        <v>#DIV/0!</v>
      </c>
      <c r="BI7" s="17" t="e">
        <f t="shared" si="6"/>
        <v>#DIV/0!</v>
      </c>
      <c r="BJ7" s="17" t="e">
        <f t="shared" si="6"/>
        <v>#DIV/0!</v>
      </c>
      <c r="BK7" s="17" t="e">
        <f t="shared" si="6"/>
        <v>#DIV/0!</v>
      </c>
      <c r="BL7" s="17" t="e">
        <f>BL6+BL5</f>
        <v>#DIV/0!</v>
      </c>
      <c r="BM7" s="17" t="e">
        <f t="shared" si="6"/>
        <v>#DIV/0!</v>
      </c>
      <c r="BN7" s="17" t="e">
        <f t="shared" si="6"/>
        <v>#DIV/0!</v>
      </c>
      <c r="BO7" s="17" t="e">
        <f t="shared" si="6"/>
        <v>#DIV/0!</v>
      </c>
      <c r="BP7" s="17" t="e">
        <f>BP6+BP5</f>
        <v>#DIV/0!</v>
      </c>
      <c r="BQ7" s="17" t="e">
        <f>BQ6+BQ5</f>
        <v>#DIV/0!</v>
      </c>
      <c r="BR7" s="17" t="e">
        <f t="shared" si="6"/>
        <v>#DIV/0!</v>
      </c>
      <c r="BS7" s="17" t="e">
        <f t="shared" si="6"/>
        <v>#DIV/0!</v>
      </c>
      <c r="BT7" s="17" t="e">
        <f t="shared" si="6"/>
        <v>#DIV/0!</v>
      </c>
      <c r="BU7" s="17" t="e">
        <f t="shared" si="6"/>
        <v>#DIV/0!</v>
      </c>
      <c r="BV7" s="17" t="e">
        <f t="shared" si="6"/>
        <v>#DIV/0!</v>
      </c>
      <c r="BW7" s="17" t="e">
        <f t="shared" si="6"/>
        <v>#DIV/0!</v>
      </c>
      <c r="BX7" s="17" t="e">
        <f t="shared" si="6"/>
        <v>#DIV/0!</v>
      </c>
      <c r="BY7" s="17" t="e">
        <f t="shared" si="6"/>
        <v>#DIV/0!</v>
      </c>
      <c r="BZ7" s="17" t="e">
        <f t="shared" ref="BZ7:CI7" si="8">BZ6+BZ5</f>
        <v>#DIV/0!</v>
      </c>
      <c r="CA7" s="17" t="e">
        <f t="shared" si="8"/>
        <v>#DIV/0!</v>
      </c>
      <c r="CB7" s="17" t="e">
        <f t="shared" si="8"/>
        <v>#DIV/0!</v>
      </c>
      <c r="CC7" s="17" t="e">
        <f t="shared" si="8"/>
        <v>#DIV/0!</v>
      </c>
      <c r="CD7" s="17" t="e">
        <f t="shared" si="8"/>
        <v>#DIV/0!</v>
      </c>
      <c r="CE7" s="17" t="e">
        <f t="shared" si="8"/>
        <v>#DIV/0!</v>
      </c>
      <c r="CF7" s="17" t="e">
        <f t="shared" si="8"/>
        <v>#DIV/0!</v>
      </c>
      <c r="CG7" s="17" t="e">
        <f t="shared" si="8"/>
        <v>#DIV/0!</v>
      </c>
      <c r="CH7" s="17" t="e">
        <f t="shared" si="8"/>
        <v>#DIV/0!</v>
      </c>
      <c r="CI7" s="17" t="e">
        <f t="shared" si="8"/>
        <v>#DIV/0!</v>
      </c>
      <c r="CJ7" s="17" t="e">
        <f>CJ6+CJ5</f>
        <v>#DIV/0!</v>
      </c>
      <c r="CK7" s="17" t="e">
        <f>CK6+CK5</f>
        <v>#DIV/0!</v>
      </c>
      <c r="CL7" s="19" t="e">
        <f>SUM(C7:CJ7)</f>
        <v>#DIV/0!</v>
      </c>
    </row>
    <row r="8" spans="1:90" x14ac:dyDescent="0.2">
      <c r="A8" s="1"/>
      <c r="B8" s="4" t="s">
        <v>9</v>
      </c>
      <c r="C8" s="17" t="e">
        <f t="shared" ref="C8:I8" si="9">C7*0.12</f>
        <v>#DIV/0!</v>
      </c>
      <c r="D8" s="17" t="e">
        <f t="shared" si="9"/>
        <v>#DIV/0!</v>
      </c>
      <c r="E8" s="17" t="e">
        <f t="shared" si="9"/>
        <v>#DIV/0!</v>
      </c>
      <c r="F8" s="17" t="e">
        <f t="shared" si="9"/>
        <v>#DIV/0!</v>
      </c>
      <c r="G8" s="17" t="e">
        <f t="shared" si="9"/>
        <v>#DIV/0!</v>
      </c>
      <c r="H8" s="17" t="e">
        <f t="shared" si="9"/>
        <v>#DIV/0!</v>
      </c>
      <c r="I8" s="17" t="e">
        <f t="shared" si="9"/>
        <v>#DIV/0!</v>
      </c>
      <c r="J8" s="17" t="e">
        <f>J7*0.12</f>
        <v>#DIV/0!</v>
      </c>
      <c r="K8" s="17" t="e">
        <f>K7*0.12</f>
        <v>#DIV/0!</v>
      </c>
      <c r="L8" s="17" t="e">
        <f t="shared" ref="L8:Q8" si="10">L7*0.12</f>
        <v>#DIV/0!</v>
      </c>
      <c r="M8" s="17" t="e">
        <f t="shared" si="10"/>
        <v>#DIV/0!</v>
      </c>
      <c r="N8" s="17" t="e">
        <f t="shared" si="10"/>
        <v>#DIV/0!</v>
      </c>
      <c r="O8" s="17" t="e">
        <f t="shared" si="10"/>
        <v>#DIV/0!</v>
      </c>
      <c r="P8" s="17" t="e">
        <f t="shared" si="10"/>
        <v>#DIV/0!</v>
      </c>
      <c r="Q8" s="17" t="e">
        <f t="shared" si="10"/>
        <v>#DIV/0!</v>
      </c>
      <c r="R8" s="17" t="e">
        <f t="shared" ref="R8:CI8" si="11">R7*0.12</f>
        <v>#DIV/0!</v>
      </c>
      <c r="S8" s="17" t="e">
        <f t="shared" si="11"/>
        <v>#DIV/0!</v>
      </c>
      <c r="T8" s="17" t="e">
        <f>T7*0.12</f>
        <v>#DIV/0!</v>
      </c>
      <c r="U8" s="17" t="e">
        <f t="shared" si="11"/>
        <v>#DIV/0!</v>
      </c>
      <c r="V8" s="17" t="e">
        <f t="shared" si="11"/>
        <v>#DIV/0!</v>
      </c>
      <c r="W8" s="17" t="e">
        <f t="shared" si="11"/>
        <v>#DIV/0!</v>
      </c>
      <c r="X8" s="17" t="e">
        <f>X7*0.12</f>
        <v>#DIV/0!</v>
      </c>
      <c r="Y8" s="17" t="e">
        <f t="shared" si="11"/>
        <v>#DIV/0!</v>
      </c>
      <c r="Z8" s="17" t="e">
        <f t="shared" si="11"/>
        <v>#DIV/0!</v>
      </c>
      <c r="AA8" s="17" t="e">
        <f t="shared" si="11"/>
        <v>#DIV/0!</v>
      </c>
      <c r="AB8" s="17" t="e">
        <f t="shared" si="11"/>
        <v>#DIV/0!</v>
      </c>
      <c r="AC8" s="17" t="e">
        <f t="shared" si="11"/>
        <v>#DIV/0!</v>
      </c>
      <c r="AD8" s="17" t="e">
        <f>AD7*0.12</f>
        <v>#DIV/0!</v>
      </c>
      <c r="AE8" s="17" t="e">
        <f t="shared" si="11"/>
        <v>#DIV/0!</v>
      </c>
      <c r="AF8" s="17" t="e">
        <f t="shared" si="11"/>
        <v>#DIV/0!</v>
      </c>
      <c r="AG8" s="17" t="e">
        <f t="shared" si="11"/>
        <v>#DIV/0!</v>
      </c>
      <c r="AH8" s="17" t="e">
        <f t="shared" si="11"/>
        <v>#DIV/0!</v>
      </c>
      <c r="AI8" s="17" t="e">
        <f t="shared" si="11"/>
        <v>#DIV/0!</v>
      </c>
      <c r="AJ8" s="17" t="e">
        <f t="shared" si="11"/>
        <v>#DIV/0!</v>
      </c>
      <c r="AK8" s="17" t="e">
        <f t="shared" si="11"/>
        <v>#DIV/0!</v>
      </c>
      <c r="AL8" s="17" t="e">
        <f t="shared" si="11"/>
        <v>#DIV/0!</v>
      </c>
      <c r="AM8" s="17" t="e">
        <f t="shared" si="11"/>
        <v>#DIV/0!</v>
      </c>
      <c r="AN8" s="17" t="e">
        <f t="shared" si="11"/>
        <v>#DIV/0!</v>
      </c>
      <c r="AO8" s="17" t="e">
        <f t="shared" si="11"/>
        <v>#DIV/0!</v>
      </c>
      <c r="AP8" s="17" t="e">
        <f t="shared" si="11"/>
        <v>#DIV/0!</v>
      </c>
      <c r="AQ8" s="17" t="e">
        <f>AQ7*0.12</f>
        <v>#DIV/0!</v>
      </c>
      <c r="AR8" s="17" t="e">
        <f t="shared" si="11"/>
        <v>#DIV/0!</v>
      </c>
      <c r="AS8" s="17" t="e">
        <f t="shared" si="11"/>
        <v>#DIV/0!</v>
      </c>
      <c r="AT8" s="17" t="e">
        <f t="shared" si="11"/>
        <v>#DIV/0!</v>
      </c>
      <c r="AU8" s="17" t="e">
        <f t="shared" si="11"/>
        <v>#DIV/0!</v>
      </c>
      <c r="AV8" s="17" t="e">
        <f t="shared" si="11"/>
        <v>#DIV/0!</v>
      </c>
      <c r="AW8" s="17" t="e">
        <f t="shared" si="11"/>
        <v>#DIV/0!</v>
      </c>
      <c r="AX8" s="17" t="e">
        <f t="shared" si="11"/>
        <v>#DIV/0!</v>
      </c>
      <c r="AY8" s="17" t="e">
        <f t="shared" si="11"/>
        <v>#DIV/0!</v>
      </c>
      <c r="AZ8" s="17" t="e">
        <f t="shared" si="11"/>
        <v>#DIV/0!</v>
      </c>
      <c r="BA8" s="17" t="e">
        <f t="shared" si="11"/>
        <v>#DIV/0!</v>
      </c>
      <c r="BB8" s="17" t="e">
        <f>BB7*0.12</f>
        <v>#DIV/0!</v>
      </c>
      <c r="BC8" s="17" t="e">
        <f t="shared" si="11"/>
        <v>#DIV/0!</v>
      </c>
      <c r="BD8" s="17" t="e">
        <f t="shared" si="11"/>
        <v>#DIV/0!</v>
      </c>
      <c r="BE8" s="17" t="e">
        <f t="shared" si="11"/>
        <v>#DIV/0!</v>
      </c>
      <c r="BF8" s="17" t="e">
        <f>BF7*0.12</f>
        <v>#DIV/0!</v>
      </c>
      <c r="BG8" s="17" t="e">
        <f>BG7*0.12</f>
        <v>#DIV/0!</v>
      </c>
      <c r="BH8" s="17" t="e">
        <f t="shared" si="11"/>
        <v>#DIV/0!</v>
      </c>
      <c r="BI8" s="17" t="e">
        <f t="shared" si="11"/>
        <v>#DIV/0!</v>
      </c>
      <c r="BJ8" s="17" t="e">
        <f t="shared" si="11"/>
        <v>#DIV/0!</v>
      </c>
      <c r="BK8" s="17" t="e">
        <f t="shared" si="11"/>
        <v>#DIV/0!</v>
      </c>
      <c r="BL8" s="17" t="e">
        <f>BL7*0.12</f>
        <v>#DIV/0!</v>
      </c>
      <c r="BM8" s="17" t="e">
        <f t="shared" si="11"/>
        <v>#DIV/0!</v>
      </c>
      <c r="BN8" s="17" t="e">
        <f t="shared" si="11"/>
        <v>#DIV/0!</v>
      </c>
      <c r="BO8" s="17" t="e">
        <f t="shared" si="11"/>
        <v>#DIV/0!</v>
      </c>
      <c r="BP8" s="17" t="e">
        <f>BP7*0.12</f>
        <v>#DIV/0!</v>
      </c>
      <c r="BQ8" s="17" t="e">
        <f>BQ7*0.12</f>
        <v>#DIV/0!</v>
      </c>
      <c r="BR8" s="17" t="e">
        <f t="shared" si="11"/>
        <v>#DIV/0!</v>
      </c>
      <c r="BS8" s="17" t="e">
        <f t="shared" si="11"/>
        <v>#DIV/0!</v>
      </c>
      <c r="BT8" s="17" t="e">
        <f t="shared" si="11"/>
        <v>#DIV/0!</v>
      </c>
      <c r="BU8" s="17" t="e">
        <f t="shared" si="11"/>
        <v>#DIV/0!</v>
      </c>
      <c r="BV8" s="17" t="e">
        <f t="shared" si="11"/>
        <v>#DIV/0!</v>
      </c>
      <c r="BW8" s="17" t="e">
        <f t="shared" si="11"/>
        <v>#DIV/0!</v>
      </c>
      <c r="BX8" s="17" t="e">
        <f t="shared" si="11"/>
        <v>#DIV/0!</v>
      </c>
      <c r="BY8" s="17" t="e">
        <f t="shared" si="11"/>
        <v>#DIV/0!</v>
      </c>
      <c r="BZ8" s="17" t="e">
        <f t="shared" si="11"/>
        <v>#DIV/0!</v>
      </c>
      <c r="CA8" s="17" t="e">
        <f t="shared" si="11"/>
        <v>#DIV/0!</v>
      </c>
      <c r="CB8" s="17" t="e">
        <f t="shared" si="11"/>
        <v>#DIV/0!</v>
      </c>
      <c r="CC8" s="17" t="e">
        <f t="shared" si="11"/>
        <v>#DIV/0!</v>
      </c>
      <c r="CD8" s="17" t="e">
        <f t="shared" si="11"/>
        <v>#DIV/0!</v>
      </c>
      <c r="CE8" s="17" t="e">
        <f t="shared" si="11"/>
        <v>#DIV/0!</v>
      </c>
      <c r="CF8" s="17" t="e">
        <f t="shared" si="11"/>
        <v>#DIV/0!</v>
      </c>
      <c r="CG8" s="17" t="e">
        <f t="shared" si="11"/>
        <v>#DIV/0!</v>
      </c>
      <c r="CH8" s="17" t="e">
        <f t="shared" si="11"/>
        <v>#DIV/0!</v>
      </c>
      <c r="CI8" s="17" t="e">
        <f t="shared" si="11"/>
        <v>#DIV/0!</v>
      </c>
      <c r="CJ8" s="17" t="e">
        <f>CJ7*0.12</f>
        <v>#DIV/0!</v>
      </c>
      <c r="CK8" s="17" t="e">
        <f>CK7*0.12</f>
        <v>#DIV/0!</v>
      </c>
      <c r="CL8" s="19" t="e">
        <f>SUM(C8:CJ8)</f>
        <v>#DIV/0!</v>
      </c>
    </row>
    <row r="9" spans="1:90" x14ac:dyDescent="0.2">
      <c r="A9" s="13"/>
      <c r="B9" s="14" t="s">
        <v>10</v>
      </c>
      <c r="C9" s="41">
        <v>0.52149999999999996</v>
      </c>
      <c r="D9" s="41">
        <v>0.52149999999999996</v>
      </c>
      <c r="E9" s="41">
        <v>0.52149999999999996</v>
      </c>
      <c r="F9" s="41">
        <v>0.52149999999999996</v>
      </c>
      <c r="G9" s="41">
        <v>0.52149999999999996</v>
      </c>
      <c r="H9" s="41">
        <v>0.52149999999999996</v>
      </c>
      <c r="I9" s="41">
        <v>0.45610000000000001</v>
      </c>
      <c r="J9" s="41">
        <v>0.59599999999999997</v>
      </c>
      <c r="K9" s="41">
        <v>0.52149999999999996</v>
      </c>
      <c r="L9" s="41">
        <v>0.45610000000000001</v>
      </c>
      <c r="M9" s="41">
        <v>0.45610000000000001</v>
      </c>
      <c r="N9" s="41">
        <v>0.45610000000000001</v>
      </c>
      <c r="O9" s="41">
        <v>0.45610000000000001</v>
      </c>
      <c r="P9" s="41">
        <v>0.45610000000000001</v>
      </c>
      <c r="Q9" s="41">
        <v>0.45610000000000001</v>
      </c>
      <c r="R9" s="41">
        <v>0.52149999999999996</v>
      </c>
      <c r="S9" s="41">
        <v>0.57150000000000001</v>
      </c>
      <c r="T9" s="41">
        <v>0.32240000000000002</v>
      </c>
      <c r="U9" s="41">
        <v>0.45610000000000001</v>
      </c>
      <c r="V9" s="41">
        <v>0.52149999999999996</v>
      </c>
      <c r="W9" s="41">
        <v>0.52149999999999996</v>
      </c>
      <c r="X9" s="41">
        <v>0.57150000000000001</v>
      </c>
      <c r="Y9" s="41">
        <v>0.57150000000000001</v>
      </c>
      <c r="Z9" s="41">
        <v>0.45610000000000001</v>
      </c>
      <c r="AA9" s="41">
        <v>0.45610000000000001</v>
      </c>
      <c r="AB9" s="41">
        <v>0.45610000000000001</v>
      </c>
      <c r="AC9" s="41">
        <v>0.45610000000000001</v>
      </c>
      <c r="AD9" s="41">
        <v>0.45610000000000001</v>
      </c>
      <c r="AE9" s="41">
        <v>0.45610000000000001</v>
      </c>
      <c r="AF9" s="41">
        <v>0.45610000000000001</v>
      </c>
      <c r="AG9" s="41">
        <v>0.45610000000000001</v>
      </c>
      <c r="AH9" s="41">
        <v>0.59599999999999997</v>
      </c>
      <c r="AI9" s="41">
        <v>0.59599999999999997</v>
      </c>
      <c r="AJ9" s="41">
        <v>0.57150000000000001</v>
      </c>
      <c r="AK9" s="41">
        <v>0.52149999999999996</v>
      </c>
      <c r="AL9" s="41">
        <v>0.52149999999999996</v>
      </c>
      <c r="AM9" s="41">
        <v>0.52149999999999996</v>
      </c>
      <c r="AN9" s="41">
        <v>0.52149999999999996</v>
      </c>
      <c r="AO9" s="41">
        <v>0.52149999999999996</v>
      </c>
      <c r="AP9" s="41">
        <v>0.52149999999999996</v>
      </c>
      <c r="AQ9" s="41">
        <v>0.52149999999999996</v>
      </c>
      <c r="AR9" s="41">
        <v>0.52149999999999996</v>
      </c>
      <c r="AS9" s="41">
        <v>0.52149999999999996</v>
      </c>
      <c r="AT9" s="41">
        <v>0.45610000000000001</v>
      </c>
      <c r="AU9" s="41">
        <v>0.45610000000000001</v>
      </c>
      <c r="AV9" s="41">
        <v>0.45610000000000001</v>
      </c>
      <c r="AW9" s="41">
        <v>0.59599999999999997</v>
      </c>
      <c r="AX9" s="41">
        <v>0.57150000000000001</v>
      </c>
      <c r="AY9" s="41">
        <v>0.52149999999999996</v>
      </c>
      <c r="AZ9" s="41">
        <v>0.45610000000000001</v>
      </c>
      <c r="BA9" s="41">
        <v>0.52149999999999996</v>
      </c>
      <c r="BB9" s="41">
        <v>0.57150000000000001</v>
      </c>
      <c r="BC9" s="41">
        <v>0.45610000000000001</v>
      </c>
      <c r="BD9" s="41">
        <v>0.52149999999999996</v>
      </c>
      <c r="BE9" s="41">
        <v>0.57150000000000001</v>
      </c>
      <c r="BF9" s="41">
        <v>0.45610000000000001</v>
      </c>
      <c r="BG9" s="41">
        <v>0.52149999999999996</v>
      </c>
      <c r="BH9" s="41">
        <v>0.45610000000000001</v>
      </c>
      <c r="BI9" s="41">
        <v>0.45610000000000001</v>
      </c>
      <c r="BJ9" s="41">
        <v>0.52149999999999996</v>
      </c>
      <c r="BK9" s="41">
        <v>0.59599999999999997</v>
      </c>
      <c r="BL9" s="41">
        <v>0.57150000000000001</v>
      </c>
      <c r="BM9" s="41">
        <v>0.52149999999999996</v>
      </c>
      <c r="BN9" s="41">
        <v>0.37930000000000003</v>
      </c>
      <c r="BO9" s="41">
        <v>0.5393</v>
      </c>
      <c r="BP9" s="41">
        <v>0.37930000000000003</v>
      </c>
      <c r="BQ9" s="41">
        <v>0.5393</v>
      </c>
      <c r="BR9" s="41">
        <v>0.32240000000000002</v>
      </c>
      <c r="BS9" s="41">
        <v>0.32240000000000002</v>
      </c>
      <c r="BT9" s="41">
        <v>0.32240000000000002</v>
      </c>
      <c r="BU9" s="41">
        <v>0.32240000000000002</v>
      </c>
      <c r="BV9" s="41">
        <v>0.32240000000000002</v>
      </c>
      <c r="BW9" s="41">
        <v>0.32240000000000002</v>
      </c>
      <c r="BX9" s="41">
        <v>0.32240000000000002</v>
      </c>
      <c r="BY9" s="41">
        <v>0.32240000000000002</v>
      </c>
      <c r="BZ9" s="41">
        <v>0.45610000000000001</v>
      </c>
      <c r="CA9" s="41">
        <v>0.45610000000000001</v>
      </c>
      <c r="CB9" s="41">
        <v>0.59599999999999997</v>
      </c>
      <c r="CC9" s="41">
        <v>0.67179999999999995</v>
      </c>
      <c r="CD9" s="41">
        <v>0.37930000000000003</v>
      </c>
      <c r="CE9" s="41">
        <v>0.5393</v>
      </c>
      <c r="CF9" s="41">
        <v>0.37930000000000003</v>
      </c>
      <c r="CG9" s="41">
        <v>0.5393</v>
      </c>
      <c r="CH9" s="41">
        <v>0.45610000000000001</v>
      </c>
      <c r="CI9" s="41">
        <v>0.37930000000000003</v>
      </c>
      <c r="CJ9" s="41">
        <v>0.67179999999999995</v>
      </c>
      <c r="CK9" s="41">
        <v>0.57150000000000001</v>
      </c>
      <c r="CL9" s="5" t="s">
        <v>11</v>
      </c>
    </row>
    <row r="10" spans="1:90" x14ac:dyDescent="0.2">
      <c r="A10" s="1"/>
      <c r="B10" s="4" t="s">
        <v>12</v>
      </c>
      <c r="C10" s="17" t="e">
        <f t="shared" ref="C10:BY10" si="12">C7*(1+C9)</f>
        <v>#DIV/0!</v>
      </c>
      <c r="D10" s="17" t="e">
        <f t="shared" si="12"/>
        <v>#DIV/0!</v>
      </c>
      <c r="E10" s="17" t="e">
        <f t="shared" si="12"/>
        <v>#DIV/0!</v>
      </c>
      <c r="F10" s="17" t="e">
        <f t="shared" si="12"/>
        <v>#DIV/0!</v>
      </c>
      <c r="G10" s="17" t="e">
        <f t="shared" si="12"/>
        <v>#DIV/0!</v>
      </c>
      <c r="H10" s="17" t="e">
        <f t="shared" si="12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3">L7*(1+L9)</f>
        <v>#DIV/0!</v>
      </c>
      <c r="M10" s="17" t="e">
        <f t="shared" si="13"/>
        <v>#DIV/0!</v>
      </c>
      <c r="N10" s="17" t="e">
        <f t="shared" si="13"/>
        <v>#DIV/0!</v>
      </c>
      <c r="O10" s="17" t="e">
        <f t="shared" si="13"/>
        <v>#DIV/0!</v>
      </c>
      <c r="P10" s="17" t="e">
        <f t="shared" si="13"/>
        <v>#DIV/0!</v>
      </c>
      <c r="Q10" s="17" t="e">
        <f t="shared" si="13"/>
        <v>#DIV/0!</v>
      </c>
      <c r="R10" s="17" t="e">
        <f t="shared" si="12"/>
        <v>#DIV/0!</v>
      </c>
      <c r="S10" s="17" t="e">
        <f t="shared" si="12"/>
        <v>#DIV/0!</v>
      </c>
      <c r="T10" s="17" t="e">
        <f t="shared" si="12"/>
        <v>#DIV/0!</v>
      </c>
      <c r="U10" s="17" t="e">
        <f t="shared" si="12"/>
        <v>#DIV/0!</v>
      </c>
      <c r="V10" s="17" t="e">
        <f t="shared" si="12"/>
        <v>#DIV/0!</v>
      </c>
      <c r="W10" s="17" t="e">
        <f t="shared" si="12"/>
        <v>#DIV/0!</v>
      </c>
      <c r="X10" s="17" t="e">
        <f>X7*(1+X9)</f>
        <v>#DIV/0!</v>
      </c>
      <c r="Y10" s="17" t="e">
        <f t="shared" si="12"/>
        <v>#DIV/0!</v>
      </c>
      <c r="Z10" s="17" t="e">
        <f t="shared" si="12"/>
        <v>#DIV/0!</v>
      </c>
      <c r="AA10" s="17" t="e">
        <f t="shared" si="12"/>
        <v>#DIV/0!</v>
      </c>
      <c r="AB10" s="17" t="e">
        <f t="shared" si="12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2"/>
        <v>#DIV/0!</v>
      </c>
      <c r="AF10" s="17" t="e">
        <f t="shared" si="12"/>
        <v>#DIV/0!</v>
      </c>
      <c r="AG10" s="17" t="e">
        <f t="shared" si="12"/>
        <v>#DIV/0!</v>
      </c>
      <c r="AH10" s="17" t="e">
        <f t="shared" si="12"/>
        <v>#DIV/0!</v>
      </c>
      <c r="AI10" s="17" t="e">
        <f t="shared" si="12"/>
        <v>#DIV/0!</v>
      </c>
      <c r="AJ10" s="17" t="e">
        <f t="shared" si="12"/>
        <v>#DIV/0!</v>
      </c>
      <c r="AK10" s="17" t="e">
        <f t="shared" si="12"/>
        <v>#DIV/0!</v>
      </c>
      <c r="AL10" s="17" t="e">
        <f t="shared" si="12"/>
        <v>#DIV/0!</v>
      </c>
      <c r="AM10" s="17" t="e">
        <f t="shared" si="12"/>
        <v>#DIV/0!</v>
      </c>
      <c r="AN10" s="17" t="e">
        <f t="shared" si="12"/>
        <v>#DIV/0!</v>
      </c>
      <c r="AO10" s="17" t="e">
        <f t="shared" si="12"/>
        <v>#DIV/0!</v>
      </c>
      <c r="AP10" s="17" t="e">
        <f t="shared" si="12"/>
        <v>#DIV/0!</v>
      </c>
      <c r="AQ10" s="17" t="e">
        <f>AQ7*(1+AQ9)</f>
        <v>#DIV/0!</v>
      </c>
      <c r="AR10" s="17" t="e">
        <f t="shared" si="12"/>
        <v>#DIV/0!</v>
      </c>
      <c r="AS10" s="17" t="e">
        <f t="shared" si="12"/>
        <v>#DIV/0!</v>
      </c>
      <c r="AT10" s="17" t="e">
        <f t="shared" si="12"/>
        <v>#DIV/0!</v>
      </c>
      <c r="AU10" s="17" t="e">
        <f t="shared" si="12"/>
        <v>#DIV/0!</v>
      </c>
      <c r="AV10" s="17" t="e">
        <f t="shared" si="12"/>
        <v>#DIV/0!</v>
      </c>
      <c r="AW10" s="17" t="e">
        <f t="shared" si="12"/>
        <v>#DIV/0!</v>
      </c>
      <c r="AX10" s="17" t="e">
        <f t="shared" si="12"/>
        <v>#DIV/0!</v>
      </c>
      <c r="AY10" s="17" t="e">
        <f t="shared" si="12"/>
        <v>#DIV/0!</v>
      </c>
      <c r="AZ10" s="17" t="e">
        <f t="shared" si="12"/>
        <v>#DIV/0!</v>
      </c>
      <c r="BA10" s="17" t="e">
        <f t="shared" si="12"/>
        <v>#DIV/0!</v>
      </c>
      <c r="BB10" s="17" t="e">
        <f t="shared" ref="BB10:BG10" si="14">BB7*(1+BB9)</f>
        <v>#DIV/0!</v>
      </c>
      <c r="BC10" s="17" t="e">
        <f t="shared" si="14"/>
        <v>#DIV/0!</v>
      </c>
      <c r="BD10" s="17" t="e">
        <f t="shared" si="14"/>
        <v>#DIV/0!</v>
      </c>
      <c r="BE10" s="17" t="e">
        <f t="shared" si="14"/>
        <v>#DIV/0!</v>
      </c>
      <c r="BF10" s="17" t="e">
        <f t="shared" si="14"/>
        <v>#DIV/0!</v>
      </c>
      <c r="BG10" s="17" t="e">
        <f t="shared" si="14"/>
        <v>#DIV/0!</v>
      </c>
      <c r="BH10" s="17" t="e">
        <f t="shared" si="12"/>
        <v>#DIV/0!</v>
      </c>
      <c r="BI10" s="17" t="e">
        <f t="shared" si="12"/>
        <v>#DIV/0!</v>
      </c>
      <c r="BJ10" s="17" t="e">
        <f t="shared" si="12"/>
        <v>#DIV/0!</v>
      </c>
      <c r="BK10" s="17" t="e">
        <f t="shared" si="12"/>
        <v>#DIV/0!</v>
      </c>
      <c r="BL10" s="17" t="e">
        <f t="shared" si="12"/>
        <v>#DIV/0!</v>
      </c>
      <c r="BM10" s="17" t="e">
        <f t="shared" si="12"/>
        <v>#DIV/0!</v>
      </c>
      <c r="BN10" s="17" t="e">
        <f t="shared" si="12"/>
        <v>#DIV/0!</v>
      </c>
      <c r="BO10" s="17" t="e">
        <f t="shared" si="12"/>
        <v>#DIV/0!</v>
      </c>
      <c r="BP10" s="17" t="e">
        <f>BP7*(1+BP9)</f>
        <v>#DIV/0!</v>
      </c>
      <c r="BQ10" s="17" t="e">
        <f>BQ7*(1+BQ9)</f>
        <v>#DIV/0!</v>
      </c>
      <c r="BR10" s="17" t="e">
        <f t="shared" si="12"/>
        <v>#DIV/0!</v>
      </c>
      <c r="BS10" s="17" t="e">
        <f t="shared" si="12"/>
        <v>#DIV/0!</v>
      </c>
      <c r="BT10" s="17" t="e">
        <f t="shared" si="12"/>
        <v>#DIV/0!</v>
      </c>
      <c r="BU10" s="17" t="e">
        <f t="shared" si="12"/>
        <v>#DIV/0!</v>
      </c>
      <c r="BV10" s="17" t="e">
        <f t="shared" si="12"/>
        <v>#DIV/0!</v>
      </c>
      <c r="BW10" s="17" t="e">
        <f t="shared" si="12"/>
        <v>#DIV/0!</v>
      </c>
      <c r="BX10" s="17" t="e">
        <f t="shared" si="12"/>
        <v>#DIV/0!</v>
      </c>
      <c r="BY10" s="17" t="e">
        <f t="shared" si="12"/>
        <v>#DIV/0!</v>
      </c>
      <c r="BZ10" s="17" t="e">
        <f t="shared" ref="BZ10:CI10" si="15">BZ7*(1+BZ9)</f>
        <v>#DIV/0!</v>
      </c>
      <c r="CA10" s="17" t="e">
        <f t="shared" si="15"/>
        <v>#DIV/0!</v>
      </c>
      <c r="CB10" s="17" t="e">
        <f t="shared" si="15"/>
        <v>#DIV/0!</v>
      </c>
      <c r="CC10" s="17" t="e">
        <f t="shared" si="15"/>
        <v>#DIV/0!</v>
      </c>
      <c r="CD10" s="17" t="e">
        <f t="shared" si="15"/>
        <v>#DIV/0!</v>
      </c>
      <c r="CE10" s="17" t="e">
        <f t="shared" si="15"/>
        <v>#DIV/0!</v>
      </c>
      <c r="CF10" s="17" t="e">
        <f t="shared" si="15"/>
        <v>#DIV/0!</v>
      </c>
      <c r="CG10" s="17" t="e">
        <f t="shared" si="15"/>
        <v>#DIV/0!</v>
      </c>
      <c r="CH10" s="17" t="e">
        <f t="shared" si="15"/>
        <v>#DIV/0!</v>
      </c>
      <c r="CI10" s="17" t="e">
        <f t="shared" si="15"/>
        <v>#DIV/0!</v>
      </c>
      <c r="CJ10" s="17" t="e">
        <f>CJ7*(1+CJ9)</f>
        <v>#DIV/0!</v>
      </c>
      <c r="CK10" s="17" t="e">
        <f>CK7*(1+CK9)</f>
        <v>#DIV/0!</v>
      </c>
      <c r="CL10" s="19" t="e">
        <f>SUM(C10:CJ10)</f>
        <v>#DIV/0!</v>
      </c>
    </row>
    <row r="11" spans="1:90" x14ac:dyDescent="0.2">
      <c r="A11" s="1"/>
      <c r="B11" s="6" t="s">
        <v>13</v>
      </c>
      <c r="C11" s="20" t="e">
        <f t="shared" ref="C11:BY11" si="16">(C10*C4)-C8</f>
        <v>#DIV/0!</v>
      </c>
      <c r="D11" s="20" t="e">
        <f t="shared" si="16"/>
        <v>#DIV/0!</v>
      </c>
      <c r="E11" s="20" t="e">
        <f t="shared" si="16"/>
        <v>#DIV/0!</v>
      </c>
      <c r="F11" s="20" t="e">
        <f t="shared" si="16"/>
        <v>#DIV/0!</v>
      </c>
      <c r="G11" s="20" t="e">
        <f t="shared" si="16"/>
        <v>#DIV/0!</v>
      </c>
      <c r="H11" s="20" t="e">
        <f t="shared" si="16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7">(L10*L4)-L8</f>
        <v>#DIV/0!</v>
      </c>
      <c r="M11" s="20" t="e">
        <f t="shared" si="17"/>
        <v>#DIV/0!</v>
      </c>
      <c r="N11" s="20" t="e">
        <f t="shared" si="17"/>
        <v>#DIV/0!</v>
      </c>
      <c r="O11" s="20" t="e">
        <f t="shared" si="17"/>
        <v>#DIV/0!</v>
      </c>
      <c r="P11" s="20" t="e">
        <f t="shared" si="17"/>
        <v>#DIV/0!</v>
      </c>
      <c r="Q11" s="20" t="e">
        <f t="shared" si="17"/>
        <v>#DIV/0!</v>
      </c>
      <c r="R11" s="20" t="e">
        <f t="shared" si="16"/>
        <v>#DIV/0!</v>
      </c>
      <c r="S11" s="20" t="e">
        <f t="shared" si="16"/>
        <v>#DIV/0!</v>
      </c>
      <c r="T11" s="20" t="e">
        <f t="shared" si="16"/>
        <v>#DIV/0!</v>
      </c>
      <c r="U11" s="20" t="e">
        <f t="shared" si="16"/>
        <v>#DIV/0!</v>
      </c>
      <c r="V11" s="20" t="e">
        <f t="shared" si="16"/>
        <v>#DIV/0!</v>
      </c>
      <c r="W11" s="20" t="e">
        <f t="shared" si="16"/>
        <v>#DIV/0!</v>
      </c>
      <c r="X11" s="20" t="e">
        <f>(X10*X4)-X8</f>
        <v>#DIV/0!</v>
      </c>
      <c r="Y11" s="20" t="e">
        <f t="shared" si="16"/>
        <v>#DIV/0!</v>
      </c>
      <c r="Z11" s="20" t="e">
        <f t="shared" si="16"/>
        <v>#DIV/0!</v>
      </c>
      <c r="AA11" s="20" t="e">
        <f t="shared" si="16"/>
        <v>#DIV/0!</v>
      </c>
      <c r="AB11" s="20" t="e">
        <f t="shared" si="16"/>
        <v>#DIV/0!</v>
      </c>
      <c r="AC11" s="20" t="e">
        <f t="shared" si="16"/>
        <v>#DIV/0!</v>
      </c>
      <c r="AD11" s="20" t="e">
        <f>(AD10*AD4)-AD8</f>
        <v>#DIV/0!</v>
      </c>
      <c r="AE11" s="20" t="e">
        <f t="shared" si="16"/>
        <v>#DIV/0!</v>
      </c>
      <c r="AF11" s="20" t="e">
        <f t="shared" si="16"/>
        <v>#DIV/0!</v>
      </c>
      <c r="AG11" s="20" t="e">
        <f t="shared" si="16"/>
        <v>#DIV/0!</v>
      </c>
      <c r="AH11" s="20" t="e">
        <f t="shared" si="16"/>
        <v>#DIV/0!</v>
      </c>
      <c r="AI11" s="20" t="e">
        <f t="shared" si="16"/>
        <v>#DIV/0!</v>
      </c>
      <c r="AJ11" s="20" t="e">
        <f t="shared" si="16"/>
        <v>#DIV/0!</v>
      </c>
      <c r="AK11" s="20" t="e">
        <f t="shared" si="16"/>
        <v>#DIV/0!</v>
      </c>
      <c r="AL11" s="20" t="e">
        <f t="shared" si="16"/>
        <v>#DIV/0!</v>
      </c>
      <c r="AM11" s="20" t="e">
        <f t="shared" si="16"/>
        <v>#DIV/0!</v>
      </c>
      <c r="AN11" s="20" t="e">
        <f t="shared" si="16"/>
        <v>#DIV/0!</v>
      </c>
      <c r="AO11" s="20" t="e">
        <f t="shared" si="16"/>
        <v>#DIV/0!</v>
      </c>
      <c r="AP11" s="20" t="e">
        <f t="shared" si="16"/>
        <v>#DIV/0!</v>
      </c>
      <c r="AQ11" s="20" t="e">
        <f>(AQ10*AQ4)-AQ8</f>
        <v>#DIV/0!</v>
      </c>
      <c r="AR11" s="20" t="e">
        <f t="shared" si="16"/>
        <v>#DIV/0!</v>
      </c>
      <c r="AS11" s="20" t="e">
        <f t="shared" si="16"/>
        <v>#DIV/0!</v>
      </c>
      <c r="AT11" s="20" t="e">
        <f t="shared" si="16"/>
        <v>#DIV/0!</v>
      </c>
      <c r="AU11" s="20" t="e">
        <f t="shared" si="16"/>
        <v>#DIV/0!</v>
      </c>
      <c r="AV11" s="20" t="e">
        <f t="shared" si="16"/>
        <v>#DIV/0!</v>
      </c>
      <c r="AW11" s="20" t="e">
        <f t="shared" si="16"/>
        <v>#DIV/0!</v>
      </c>
      <c r="AX11" s="20" t="e">
        <f t="shared" si="16"/>
        <v>#DIV/0!</v>
      </c>
      <c r="AY11" s="20" t="e">
        <f t="shared" si="16"/>
        <v>#DIV/0!</v>
      </c>
      <c r="AZ11" s="20" t="e">
        <f t="shared" si="16"/>
        <v>#DIV/0!</v>
      </c>
      <c r="BA11" s="20" t="e">
        <f t="shared" si="16"/>
        <v>#DIV/0!</v>
      </c>
      <c r="BB11" s="20" t="e">
        <f>(BB10*BB4)-BB8</f>
        <v>#DIV/0!</v>
      </c>
      <c r="BC11" s="20" t="e">
        <f t="shared" si="16"/>
        <v>#DIV/0!</v>
      </c>
      <c r="BD11" s="20" t="e">
        <f t="shared" si="16"/>
        <v>#DIV/0!</v>
      </c>
      <c r="BE11" s="20" t="e">
        <f t="shared" si="16"/>
        <v>#DIV/0!</v>
      </c>
      <c r="BF11" s="20" t="e">
        <f>(BF10*BF4)-BF8</f>
        <v>#DIV/0!</v>
      </c>
      <c r="BG11" s="20" t="e">
        <f>(BG10*BG4)-BG8</f>
        <v>#DIV/0!</v>
      </c>
      <c r="BH11" s="20" t="e">
        <f t="shared" si="16"/>
        <v>#DIV/0!</v>
      </c>
      <c r="BI11" s="20" t="e">
        <f t="shared" si="16"/>
        <v>#DIV/0!</v>
      </c>
      <c r="BJ11" s="20" t="e">
        <f t="shared" si="16"/>
        <v>#DIV/0!</v>
      </c>
      <c r="BK11" s="20" t="e">
        <f t="shared" si="16"/>
        <v>#DIV/0!</v>
      </c>
      <c r="BL11" s="20" t="e">
        <f>(BL10*BL4)-BL8</f>
        <v>#DIV/0!</v>
      </c>
      <c r="BM11" s="20" t="e">
        <f t="shared" si="16"/>
        <v>#DIV/0!</v>
      </c>
      <c r="BN11" s="20" t="e">
        <f t="shared" si="16"/>
        <v>#DIV/0!</v>
      </c>
      <c r="BO11" s="20" t="e">
        <f t="shared" si="16"/>
        <v>#DIV/0!</v>
      </c>
      <c r="BP11" s="20" t="e">
        <f>(BP10*BP4)-BP8</f>
        <v>#DIV/0!</v>
      </c>
      <c r="BQ11" s="20" t="e">
        <f>(BQ10*BQ4)-BQ8</f>
        <v>#DIV/0!</v>
      </c>
      <c r="BR11" s="20" t="e">
        <f t="shared" si="16"/>
        <v>#DIV/0!</v>
      </c>
      <c r="BS11" s="20" t="e">
        <f t="shared" si="16"/>
        <v>#DIV/0!</v>
      </c>
      <c r="BT11" s="20" t="e">
        <f t="shared" si="16"/>
        <v>#DIV/0!</v>
      </c>
      <c r="BU11" s="20" t="e">
        <f t="shared" si="16"/>
        <v>#DIV/0!</v>
      </c>
      <c r="BV11" s="20" t="e">
        <f t="shared" si="16"/>
        <v>#DIV/0!</v>
      </c>
      <c r="BW11" s="20" t="e">
        <f t="shared" si="16"/>
        <v>#DIV/0!</v>
      </c>
      <c r="BX11" s="20" t="e">
        <f t="shared" si="16"/>
        <v>#DIV/0!</v>
      </c>
      <c r="BY11" s="20" t="e">
        <f t="shared" si="16"/>
        <v>#DIV/0!</v>
      </c>
      <c r="BZ11" s="20" t="e">
        <f t="shared" ref="BZ11:CI11" si="18">(BZ10*BZ4)-BZ8</f>
        <v>#DIV/0!</v>
      </c>
      <c r="CA11" s="20" t="e">
        <f t="shared" si="18"/>
        <v>#DIV/0!</v>
      </c>
      <c r="CB11" s="20" t="e">
        <f t="shared" si="18"/>
        <v>#DIV/0!</v>
      </c>
      <c r="CC11" s="20" t="e">
        <f t="shared" si="18"/>
        <v>#DIV/0!</v>
      </c>
      <c r="CD11" s="20" t="e">
        <f t="shared" si="18"/>
        <v>#DIV/0!</v>
      </c>
      <c r="CE11" s="20" t="e">
        <f t="shared" si="18"/>
        <v>#DIV/0!</v>
      </c>
      <c r="CF11" s="20" t="e">
        <f t="shared" si="18"/>
        <v>#DIV/0!</v>
      </c>
      <c r="CG11" s="20" t="e">
        <f t="shared" si="18"/>
        <v>#DIV/0!</v>
      </c>
      <c r="CH11" s="20" t="e">
        <f t="shared" si="18"/>
        <v>#DIV/0!</v>
      </c>
      <c r="CI11" s="20" t="e">
        <f t="shared" si="18"/>
        <v>#DIV/0!</v>
      </c>
      <c r="CJ11" s="20" t="e">
        <f>(CJ10*CJ4)-CJ8</f>
        <v>#DIV/0!</v>
      </c>
      <c r="CK11" s="20" t="e">
        <f>(CK10*CK4)-CK8</f>
        <v>#DIV/0!</v>
      </c>
      <c r="CL11" s="21" t="e">
        <f>SUM(C11:CJ11)</f>
        <v>#DIV/0!</v>
      </c>
    </row>
    <row r="12" spans="1:90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44" t="e">
        <f>SUM(CL5+CL11)</f>
        <v>#DIV/0!</v>
      </c>
    </row>
    <row r="13" spans="1:90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24"/>
    </row>
    <row r="14" spans="1:90" x14ac:dyDescent="0.2">
      <c r="A14" s="1"/>
      <c r="B14" s="9" t="s">
        <v>15</v>
      </c>
      <c r="C14" s="24"/>
      <c r="D14" s="24"/>
      <c r="E14" s="24"/>
      <c r="F14" s="24"/>
      <c r="G14" s="2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24"/>
    </row>
    <row r="15" spans="1:90" x14ac:dyDescent="0.2">
      <c r="A15" s="1"/>
      <c r="B15" s="8" t="s">
        <v>16</v>
      </c>
      <c r="C15" s="24"/>
      <c r="D15" s="24"/>
      <c r="E15" s="24"/>
      <c r="F15" s="25">
        <f>CL5</f>
        <v>0</v>
      </c>
      <c r="G15" s="25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24"/>
    </row>
    <row r="16" spans="1:90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24"/>
    </row>
    <row r="17" spans="1:65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26"/>
    </row>
    <row r="18" spans="1:65" x14ac:dyDescent="0.2">
      <c r="A18" s="1"/>
      <c r="B18" s="8" t="s">
        <v>19</v>
      </c>
      <c r="C18" s="24"/>
      <c r="D18" s="24"/>
      <c r="E18" s="24"/>
      <c r="F18" s="25" t="e">
        <f>CL10</f>
        <v>#DIV/0!</v>
      </c>
      <c r="G18" s="25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26"/>
    </row>
    <row r="19" spans="1:65" x14ac:dyDescent="0.2">
      <c r="A19" s="1"/>
      <c r="B19" s="8" t="s">
        <v>20</v>
      </c>
      <c r="C19" s="24"/>
      <c r="D19" s="24"/>
      <c r="E19" s="24"/>
      <c r="F19" s="33" t="e">
        <f>CL11</f>
        <v>#DIV/0!</v>
      </c>
      <c r="G19" s="33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26"/>
    </row>
    <row r="20" spans="1:65" x14ac:dyDescent="0.2">
      <c r="A20" s="1"/>
      <c r="B20" s="8" t="s">
        <v>21</v>
      </c>
      <c r="C20" s="24"/>
      <c r="D20" s="24"/>
      <c r="E20" s="24"/>
      <c r="F20" s="25">
        <f>CL6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36"/>
      <c r="AV20" s="36"/>
      <c r="AW20" s="36"/>
      <c r="AX20" s="36"/>
      <c r="AY20" s="36"/>
      <c r="AZ20" s="36"/>
      <c r="BA20" s="36"/>
      <c r="BB20" s="36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9"/>
    </row>
    <row r="21" spans="1:65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6"/>
      <c r="AV21" s="36"/>
      <c r="AW21" s="36"/>
      <c r="AX21" s="36"/>
      <c r="AY21" s="36"/>
      <c r="AZ21" s="36"/>
      <c r="BA21" s="36"/>
      <c r="BB21" s="36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29"/>
    </row>
    <row r="22" spans="1:65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6"/>
      <c r="AV22" s="36"/>
      <c r="AW22" s="36"/>
      <c r="AX22" s="36"/>
      <c r="AY22" s="36"/>
      <c r="AZ22" s="36"/>
      <c r="BA22" s="36"/>
      <c r="BB22" s="36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29"/>
    </row>
    <row r="23" spans="1:65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6"/>
      <c r="AV23" s="36"/>
      <c r="AW23" s="36"/>
      <c r="AX23" s="36"/>
      <c r="AY23" s="36"/>
      <c r="AZ23" s="36"/>
      <c r="BA23" s="36"/>
      <c r="BB23" s="36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29"/>
    </row>
    <row r="24" spans="1:65" x14ac:dyDescent="0.2">
      <c r="A24" s="1"/>
      <c r="B24" s="8" t="s">
        <v>24</v>
      </c>
      <c r="C24" s="24"/>
      <c r="D24" s="24"/>
      <c r="E24" s="24"/>
      <c r="F24" s="25">
        <f>CL5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6"/>
      <c r="AV24" s="36"/>
      <c r="AW24" s="36"/>
      <c r="AX24" s="36"/>
      <c r="AY24" s="36"/>
      <c r="AZ24" s="36"/>
      <c r="BA24" s="36"/>
      <c r="BB24" s="36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29"/>
    </row>
    <row r="25" spans="1:65" x14ac:dyDescent="0.2">
      <c r="A25" s="1"/>
      <c r="B25" s="8" t="s">
        <v>25</v>
      </c>
      <c r="C25" s="24"/>
      <c r="D25" s="24"/>
      <c r="E25" s="24"/>
      <c r="F25" s="25" t="e">
        <f>CL11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6"/>
      <c r="AV25" s="36"/>
      <c r="AW25" s="36"/>
      <c r="AX25" s="36"/>
      <c r="AY25" s="36"/>
      <c r="AZ25" s="36"/>
      <c r="BA25" s="36"/>
      <c r="BB25" s="36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24"/>
    </row>
    <row r="26" spans="1:65" x14ac:dyDescent="0.2"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28"/>
    </row>
    <row r="27" spans="1:65" x14ac:dyDescent="0.2">
      <c r="T27" s="578"/>
      <c r="U27" s="578"/>
      <c r="V27" s="578"/>
      <c r="W27" s="578"/>
      <c r="X27" s="578"/>
      <c r="Y27" s="578"/>
      <c r="Z27" s="578"/>
      <c r="AA27" s="578"/>
      <c r="AB27" s="578"/>
      <c r="AC27" s="578"/>
      <c r="AD27" s="578"/>
      <c r="AE27" s="578"/>
      <c r="AF27" s="578"/>
      <c r="AG27" s="578"/>
      <c r="AH27" s="578"/>
      <c r="AI27" s="578"/>
      <c r="AJ27" s="578"/>
      <c r="AK27" s="578"/>
      <c r="AL27" s="578"/>
      <c r="AM27" s="578"/>
      <c r="AN27" s="578"/>
      <c r="AO27" s="578"/>
      <c r="AP27" s="578"/>
      <c r="AQ27" s="578"/>
      <c r="AR27" s="578"/>
      <c r="AS27" s="578"/>
      <c r="AT27" s="578"/>
      <c r="AU27" s="578"/>
      <c r="AV27" s="578"/>
      <c r="AW27" s="578"/>
      <c r="AX27" s="578"/>
      <c r="AY27" s="578"/>
      <c r="AZ27" s="578"/>
      <c r="BA27" s="578"/>
      <c r="BB27" s="578"/>
      <c r="BC27" s="578"/>
      <c r="BD27" s="578"/>
      <c r="BE27" s="578"/>
      <c r="BF27" s="578"/>
      <c r="BG27" s="578"/>
      <c r="BH27" s="578"/>
      <c r="BI27" s="578"/>
      <c r="BJ27" s="578"/>
      <c r="BK27" s="578"/>
      <c r="BL27" s="578"/>
      <c r="BM27" s="28"/>
    </row>
    <row r="28" spans="1:65" x14ac:dyDescent="0.2"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8"/>
      <c r="AH28" s="578"/>
      <c r="AI28" s="578"/>
      <c r="AJ28" s="578"/>
      <c r="AK28" s="578"/>
      <c r="AL28" s="578"/>
      <c r="AM28" s="578"/>
      <c r="AN28" s="578"/>
      <c r="AO28" s="578"/>
      <c r="AP28" s="578"/>
      <c r="AQ28" s="578"/>
      <c r="AR28" s="578"/>
      <c r="AS28" s="578"/>
      <c r="AT28" s="578"/>
      <c r="AU28" s="578"/>
      <c r="AV28" s="578"/>
      <c r="AW28" s="578"/>
      <c r="AX28" s="578"/>
      <c r="AY28" s="578"/>
      <c r="AZ28" s="578"/>
      <c r="BA28" s="578"/>
      <c r="BB28" s="578"/>
      <c r="BC28" s="578"/>
      <c r="BD28" s="578"/>
      <c r="BE28" s="578"/>
      <c r="BF28" s="578"/>
      <c r="BG28" s="578"/>
      <c r="BH28" s="578"/>
      <c r="BI28" s="578"/>
      <c r="BJ28" s="578"/>
      <c r="BK28" s="578"/>
      <c r="BL28" s="578"/>
      <c r="BM28" s="28"/>
    </row>
    <row r="29" spans="1:65" x14ac:dyDescent="0.2">
      <c r="T29" s="578"/>
      <c r="U29" s="578"/>
      <c r="V29" s="578"/>
      <c r="W29" s="578"/>
      <c r="X29" s="578"/>
      <c r="Y29" s="578"/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8"/>
      <c r="AM29" s="578"/>
      <c r="AN29" s="578"/>
      <c r="AO29" s="578"/>
      <c r="AP29" s="578"/>
      <c r="AQ29" s="578"/>
      <c r="AR29" s="578"/>
      <c r="AS29" s="578"/>
      <c r="AT29" s="578"/>
      <c r="AU29" s="578"/>
      <c r="AV29" s="578"/>
      <c r="AW29" s="578"/>
      <c r="AX29" s="578"/>
      <c r="AY29" s="578"/>
      <c r="AZ29" s="578"/>
      <c r="BA29" s="578"/>
      <c r="BB29" s="578"/>
      <c r="BC29" s="578"/>
      <c r="BD29" s="578"/>
      <c r="BE29" s="578"/>
      <c r="BF29" s="578"/>
      <c r="BG29" s="578"/>
      <c r="BH29" s="578"/>
      <c r="BI29" s="578"/>
      <c r="BJ29" s="578"/>
      <c r="BK29" s="578"/>
      <c r="BL29" s="578"/>
      <c r="BM29" s="28"/>
    </row>
    <row r="30" spans="1:65" x14ac:dyDescent="0.2">
      <c r="T30" s="578"/>
      <c r="U30" s="578"/>
      <c r="V30" s="578"/>
      <c r="W30" s="578"/>
      <c r="X30" s="578"/>
      <c r="Y30" s="578"/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78"/>
      <c r="BB30" s="578"/>
      <c r="BC30" s="578"/>
      <c r="BD30" s="578"/>
      <c r="BE30" s="578"/>
      <c r="BF30" s="578"/>
      <c r="BG30" s="578"/>
      <c r="BH30" s="578"/>
      <c r="BI30" s="578"/>
      <c r="BJ30" s="578"/>
      <c r="BK30" s="578"/>
      <c r="BL30" s="578"/>
      <c r="BM30" s="28"/>
    </row>
    <row r="31" spans="1:65" x14ac:dyDescent="0.2">
      <c r="T31" s="579"/>
      <c r="U31" s="579"/>
      <c r="V31" s="579"/>
      <c r="W31" s="579"/>
      <c r="X31" s="579"/>
      <c r="Y31" s="579"/>
      <c r="Z31" s="579"/>
      <c r="AA31" s="579"/>
      <c r="AB31" s="579"/>
      <c r="AC31" s="579"/>
      <c r="AD31" s="579"/>
      <c r="AE31" s="579"/>
      <c r="AF31" s="579"/>
      <c r="AG31" s="579"/>
      <c r="AH31" s="579"/>
      <c r="AI31" s="579"/>
      <c r="AJ31" s="579"/>
      <c r="AK31" s="579"/>
      <c r="AL31" s="579"/>
      <c r="AM31" s="579"/>
      <c r="AN31" s="579"/>
      <c r="AO31" s="579"/>
      <c r="AP31" s="579"/>
      <c r="AQ31" s="579"/>
      <c r="AR31" s="579"/>
      <c r="AS31" s="579"/>
      <c r="AT31" s="579"/>
      <c r="AU31" s="579"/>
      <c r="AV31" s="579"/>
      <c r="AW31" s="579"/>
      <c r="AX31" s="579"/>
      <c r="AY31" s="579"/>
      <c r="AZ31" s="579"/>
      <c r="BA31" s="579"/>
      <c r="BB31" s="579"/>
      <c r="BC31" s="579"/>
      <c r="BD31" s="579"/>
      <c r="BE31" s="579"/>
      <c r="BF31" s="579"/>
      <c r="BG31" s="579"/>
      <c r="BH31" s="579"/>
      <c r="BI31" s="579"/>
      <c r="BJ31" s="579"/>
      <c r="BK31" s="579"/>
      <c r="BL31" s="579"/>
    </row>
    <row r="32" spans="1:65" x14ac:dyDescent="0.2">
      <c r="T32" s="579"/>
      <c r="U32" s="579"/>
      <c r="V32" s="579"/>
      <c r="W32" s="579"/>
      <c r="X32" s="579"/>
      <c r="Y32" s="579"/>
      <c r="Z32" s="579"/>
      <c r="AA32" s="579"/>
      <c r="AB32" s="579"/>
      <c r="AC32" s="579"/>
      <c r="AD32" s="579"/>
      <c r="AE32" s="579"/>
      <c r="AF32" s="579"/>
      <c r="AG32" s="579"/>
      <c r="AH32" s="579"/>
      <c r="AI32" s="579"/>
      <c r="AJ32" s="579"/>
      <c r="AK32" s="579"/>
      <c r="AL32" s="579"/>
      <c r="AM32" s="579"/>
      <c r="AN32" s="579"/>
      <c r="AO32" s="579"/>
      <c r="AP32" s="579"/>
      <c r="AQ32" s="579"/>
      <c r="AR32" s="579"/>
      <c r="AS32" s="579"/>
      <c r="AT32" s="579"/>
      <c r="AU32" s="579"/>
      <c r="AV32" s="579"/>
      <c r="AW32" s="579"/>
      <c r="AX32" s="579"/>
      <c r="AY32" s="579"/>
      <c r="AZ32" s="579"/>
      <c r="BA32" s="579"/>
      <c r="BB32" s="579"/>
      <c r="BC32" s="579"/>
      <c r="BD32" s="579"/>
      <c r="BE32" s="579"/>
      <c r="BF32" s="579"/>
      <c r="BG32" s="579"/>
      <c r="BH32" s="579"/>
      <c r="BI32" s="579"/>
      <c r="BJ32" s="579"/>
      <c r="BK32" s="579"/>
      <c r="BL32" s="579"/>
    </row>
    <row r="33" spans="20:64" x14ac:dyDescent="0.2">
      <c r="T33" s="579"/>
      <c r="U33" s="579"/>
      <c r="V33" s="579"/>
      <c r="W33" s="579"/>
      <c r="X33" s="579"/>
      <c r="Y33" s="579"/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  <c r="AK33" s="579"/>
      <c r="AL33" s="579"/>
      <c r="AM33" s="579"/>
      <c r="AN33" s="579"/>
      <c r="AO33" s="579"/>
      <c r="AP33" s="579"/>
      <c r="AQ33" s="579"/>
      <c r="AR33" s="579"/>
      <c r="AS33" s="579"/>
      <c r="AT33" s="579"/>
      <c r="AU33" s="579"/>
      <c r="AV33" s="579"/>
      <c r="AW33" s="579"/>
      <c r="AX33" s="579"/>
      <c r="AY33" s="579"/>
      <c r="AZ33" s="579"/>
      <c r="BA33" s="579"/>
      <c r="BB33" s="579"/>
      <c r="BC33" s="579"/>
      <c r="BD33" s="579"/>
      <c r="BE33" s="579"/>
      <c r="BF33" s="579"/>
      <c r="BG33" s="579"/>
      <c r="BH33" s="579"/>
      <c r="BI33" s="579"/>
      <c r="BJ33" s="579"/>
      <c r="BK33" s="579"/>
      <c r="BL33" s="579"/>
    </row>
    <row r="34" spans="20:64" x14ac:dyDescent="0.2">
      <c r="T34" s="579"/>
      <c r="U34" s="579"/>
      <c r="V34" s="579"/>
      <c r="W34" s="579"/>
      <c r="X34" s="579"/>
      <c r="Y34" s="579"/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  <c r="AK34" s="579"/>
      <c r="AL34" s="579"/>
      <c r="AM34" s="579"/>
      <c r="AN34" s="579"/>
      <c r="AO34" s="579"/>
      <c r="AP34" s="579"/>
      <c r="AQ34" s="579"/>
      <c r="AR34" s="579"/>
      <c r="AS34" s="579"/>
      <c r="AT34" s="579"/>
      <c r="AU34" s="579"/>
      <c r="AV34" s="579"/>
      <c r="AW34" s="579"/>
      <c r="AX34" s="579"/>
      <c r="AY34" s="579"/>
      <c r="AZ34" s="579"/>
      <c r="BA34" s="579"/>
      <c r="BB34" s="579"/>
      <c r="BC34" s="579"/>
      <c r="BD34" s="579"/>
      <c r="BE34" s="579"/>
      <c r="BF34" s="579"/>
      <c r="BG34" s="579"/>
      <c r="BH34" s="579"/>
      <c r="BI34" s="579"/>
      <c r="BJ34" s="579"/>
      <c r="BK34" s="579"/>
      <c r="BL34" s="579"/>
    </row>
    <row r="35" spans="20:64" x14ac:dyDescent="0.2"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</row>
  </sheetData>
  <mergeCells count="27">
    <mergeCell ref="BL1:BO1"/>
    <mergeCell ref="BP1:BS1"/>
    <mergeCell ref="AF1:AR1"/>
    <mergeCell ref="AT1:AY1"/>
    <mergeCell ref="AZ1:BB1"/>
    <mergeCell ref="BC1:BE1"/>
    <mergeCell ref="BG1:BK1"/>
    <mergeCell ref="BT1:CE1"/>
    <mergeCell ref="CF1:CH1"/>
    <mergeCell ref="H14:S14"/>
    <mergeCell ref="H15:S15"/>
    <mergeCell ref="H16:S16"/>
    <mergeCell ref="H17:S17"/>
    <mergeCell ref="C1:H1"/>
    <mergeCell ref="I1:K1"/>
    <mergeCell ref="R1:Y1"/>
    <mergeCell ref="Z1:AE1"/>
    <mergeCell ref="H18:S18"/>
    <mergeCell ref="H19:S19"/>
    <mergeCell ref="T33:BL33"/>
    <mergeCell ref="T34:BL34"/>
    <mergeCell ref="T27:BL27"/>
    <mergeCell ref="T28:BL28"/>
    <mergeCell ref="T29:BL29"/>
    <mergeCell ref="T30:BL30"/>
    <mergeCell ref="T31:BL31"/>
    <mergeCell ref="T32:BL3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5"/>
  <sheetViews>
    <sheetView topLeftCell="I1" workbookViewId="0">
      <selection activeCell="L1" sqref="L1:Q65536"/>
    </sheetView>
  </sheetViews>
  <sheetFormatPr defaultRowHeight="12.75" x14ac:dyDescent="0.2"/>
  <cols>
    <col min="1" max="1" width="3.7109375" customWidth="1"/>
    <col min="2" max="2" width="29.7109375" customWidth="1"/>
    <col min="3" max="46" width="14.7109375" customWidth="1"/>
    <col min="47" max="64" width="14.7109375" style="27" customWidth="1"/>
    <col min="65" max="89" width="14.7109375" customWidth="1"/>
    <col min="90" max="90" width="13.7109375" customWidth="1"/>
  </cols>
  <sheetData>
    <row r="1" spans="1:90" ht="15" customHeight="1" x14ac:dyDescent="0.2">
      <c r="A1" s="32" t="s">
        <v>33</v>
      </c>
      <c r="B1" s="1" t="s">
        <v>34</v>
      </c>
      <c r="C1" s="573" t="s">
        <v>277</v>
      </c>
      <c r="D1" s="576"/>
      <c r="E1" s="576"/>
      <c r="F1" s="576"/>
      <c r="G1" s="576"/>
      <c r="H1" s="577"/>
      <c r="I1" s="573" t="s">
        <v>278</v>
      </c>
      <c r="J1" s="576"/>
      <c r="K1" s="576"/>
      <c r="L1" s="291"/>
      <c r="M1" s="291"/>
      <c r="N1" s="291"/>
      <c r="O1" s="291"/>
      <c r="P1" s="291"/>
      <c r="Q1" s="291"/>
      <c r="R1" s="573" t="s">
        <v>279</v>
      </c>
      <c r="S1" s="574"/>
      <c r="T1" s="574"/>
      <c r="U1" s="574"/>
      <c r="V1" s="574"/>
      <c r="W1" s="574"/>
      <c r="X1" s="574"/>
      <c r="Y1" s="575"/>
      <c r="Z1" s="573" t="s">
        <v>280</v>
      </c>
      <c r="AA1" s="576"/>
      <c r="AB1" s="576"/>
      <c r="AC1" s="576"/>
      <c r="AD1" s="576"/>
      <c r="AE1" s="576"/>
      <c r="AF1" s="573" t="s">
        <v>281</v>
      </c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193"/>
      <c r="AT1" s="573" t="s">
        <v>282</v>
      </c>
      <c r="AU1" s="574"/>
      <c r="AV1" s="574"/>
      <c r="AW1" s="574"/>
      <c r="AX1" s="574"/>
      <c r="AY1" s="575"/>
      <c r="AZ1" s="573" t="s">
        <v>283</v>
      </c>
      <c r="BA1" s="574"/>
      <c r="BB1" s="575"/>
      <c r="BC1" s="573" t="s">
        <v>284</v>
      </c>
      <c r="BD1" s="576"/>
      <c r="BE1" s="577"/>
      <c r="BF1" s="194"/>
      <c r="BG1" s="573" t="s">
        <v>285</v>
      </c>
      <c r="BH1" s="574"/>
      <c r="BI1" s="574"/>
      <c r="BJ1" s="574"/>
      <c r="BK1" s="575"/>
      <c r="BL1" s="573" t="s">
        <v>286</v>
      </c>
      <c r="BM1" s="576"/>
      <c r="BN1" s="576"/>
      <c r="BO1" s="577"/>
      <c r="BP1" s="573" t="s">
        <v>287</v>
      </c>
      <c r="BQ1" s="574"/>
      <c r="BR1" s="574"/>
      <c r="BS1" s="575"/>
      <c r="BT1" s="569" t="s">
        <v>248</v>
      </c>
      <c r="BU1" s="569"/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70" t="s">
        <v>254</v>
      </c>
      <c r="CG1" s="571"/>
      <c r="CH1" s="572"/>
      <c r="CI1" s="195"/>
    </row>
    <row r="2" spans="1:90" ht="15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8" t="s">
        <v>275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68" t="s">
        <v>275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306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8" t="s">
        <v>275</v>
      </c>
      <c r="AY2" s="168" t="s">
        <v>66</v>
      </c>
      <c r="AZ2" s="168" t="s">
        <v>132</v>
      </c>
      <c r="BA2" s="168" t="s">
        <v>133</v>
      </c>
      <c r="BB2" s="168" t="s">
        <v>275</v>
      </c>
      <c r="BC2" s="168" t="s">
        <v>134</v>
      </c>
      <c r="BD2" s="168" t="s">
        <v>135</v>
      </c>
      <c r="BE2" s="168" t="s">
        <v>275</v>
      </c>
      <c r="BF2" s="168" t="s">
        <v>313</v>
      </c>
      <c r="BG2" s="168" t="s">
        <v>314</v>
      </c>
      <c r="BH2" s="168" t="s">
        <v>136</v>
      </c>
      <c r="BI2" s="168" t="s">
        <v>123</v>
      </c>
      <c r="BJ2" s="168" t="s">
        <v>124</v>
      </c>
      <c r="BK2" s="168" t="s">
        <v>125</v>
      </c>
      <c r="BL2" s="168" t="s">
        <v>275</v>
      </c>
      <c r="BM2" s="168" t="s">
        <v>66</v>
      </c>
      <c r="BN2" s="168" t="s">
        <v>79</v>
      </c>
      <c r="BO2" s="168" t="s">
        <v>80</v>
      </c>
      <c r="BP2" s="168" t="s">
        <v>252</v>
      </c>
      <c r="BQ2" s="168" t="s">
        <v>253</v>
      </c>
      <c r="BR2" s="168" t="s">
        <v>81</v>
      </c>
      <c r="BS2" s="168" t="s">
        <v>82</v>
      </c>
      <c r="BT2" s="168" t="s">
        <v>84</v>
      </c>
      <c r="BU2" s="168" t="s">
        <v>83</v>
      </c>
      <c r="BV2" s="168" t="s">
        <v>81</v>
      </c>
      <c r="BW2" s="168" t="s">
        <v>82</v>
      </c>
      <c r="BX2" s="168" t="s">
        <v>84</v>
      </c>
      <c r="BY2" s="168" t="s">
        <v>83</v>
      </c>
      <c r="BZ2" s="168" t="s">
        <v>67</v>
      </c>
      <c r="CA2" s="168" t="s">
        <v>249</v>
      </c>
      <c r="CB2" s="168" t="s">
        <v>250</v>
      </c>
      <c r="CC2" s="168" t="s">
        <v>251</v>
      </c>
      <c r="CD2" s="168" t="s">
        <v>79</v>
      </c>
      <c r="CE2" s="168" t="s">
        <v>80</v>
      </c>
      <c r="CF2" s="168" t="s">
        <v>252</v>
      </c>
      <c r="CG2" s="168" t="s">
        <v>253</v>
      </c>
      <c r="CH2" s="168" t="s">
        <v>249</v>
      </c>
      <c r="CI2" s="170" t="s">
        <v>79</v>
      </c>
      <c r="CJ2" s="168" t="s">
        <v>251</v>
      </c>
      <c r="CK2" s="168" t="s">
        <v>275</v>
      </c>
      <c r="CL2" s="168" t="s">
        <v>26</v>
      </c>
    </row>
    <row r="3" spans="1:90" ht="15" customHeight="1" x14ac:dyDescent="0.2">
      <c r="A3" s="1"/>
      <c r="B3" s="6" t="s">
        <v>3</v>
      </c>
      <c r="C3" s="118" t="s">
        <v>194</v>
      </c>
      <c r="D3" s="118" t="s">
        <v>194</v>
      </c>
      <c r="E3" s="118" t="s">
        <v>194</v>
      </c>
      <c r="F3" s="118" t="s">
        <v>194</v>
      </c>
      <c r="G3" s="118" t="s">
        <v>194</v>
      </c>
      <c r="H3" s="118" t="s">
        <v>194</v>
      </c>
      <c r="I3" s="118" t="s">
        <v>194</v>
      </c>
      <c r="J3" s="118" t="s">
        <v>194</v>
      </c>
      <c r="K3" s="118" t="s">
        <v>194</v>
      </c>
      <c r="L3" s="118" t="s">
        <v>194</v>
      </c>
      <c r="M3" s="118" t="s">
        <v>194</v>
      </c>
      <c r="N3" s="118" t="s">
        <v>194</v>
      </c>
      <c r="O3" s="118" t="s">
        <v>194</v>
      </c>
      <c r="P3" s="118" t="s">
        <v>194</v>
      </c>
      <c r="Q3" s="118" t="s">
        <v>194</v>
      </c>
      <c r="R3" s="118" t="s">
        <v>194</v>
      </c>
      <c r="S3" s="118" t="s">
        <v>194</v>
      </c>
      <c r="T3" s="118" t="s">
        <v>194</v>
      </c>
      <c r="U3" s="118" t="s">
        <v>194</v>
      </c>
      <c r="V3" s="118" t="s">
        <v>194</v>
      </c>
      <c r="W3" s="118" t="s">
        <v>194</v>
      </c>
      <c r="X3" s="118" t="s">
        <v>194</v>
      </c>
      <c r="Y3" s="118" t="s">
        <v>194</v>
      </c>
      <c r="Z3" s="118" t="s">
        <v>194</v>
      </c>
      <c r="AA3" s="118" t="s">
        <v>194</v>
      </c>
      <c r="AB3" s="118" t="s">
        <v>194</v>
      </c>
      <c r="AC3" s="118" t="s">
        <v>194</v>
      </c>
      <c r="AD3" s="118" t="s">
        <v>194</v>
      </c>
      <c r="AE3" s="118" t="s">
        <v>194</v>
      </c>
      <c r="AF3" s="118" t="s">
        <v>194</v>
      </c>
      <c r="AG3" s="118" t="s">
        <v>194</v>
      </c>
      <c r="AH3" s="118" t="s">
        <v>194</v>
      </c>
      <c r="AI3" s="118" t="s">
        <v>194</v>
      </c>
      <c r="AJ3" s="118" t="s">
        <v>194</v>
      </c>
      <c r="AK3" s="118" t="s">
        <v>194</v>
      </c>
      <c r="AL3" s="118" t="s">
        <v>194</v>
      </c>
      <c r="AM3" s="118" t="s">
        <v>194</v>
      </c>
      <c r="AN3" s="118" t="s">
        <v>194</v>
      </c>
      <c r="AO3" s="118" t="s">
        <v>194</v>
      </c>
      <c r="AP3" s="118" t="s">
        <v>194</v>
      </c>
      <c r="AQ3" s="118" t="s">
        <v>194</v>
      </c>
      <c r="AR3" s="118" t="s">
        <v>194</v>
      </c>
      <c r="AS3" s="118" t="s">
        <v>194</v>
      </c>
      <c r="AT3" s="118" t="s">
        <v>194</v>
      </c>
      <c r="AU3" s="118" t="s">
        <v>194</v>
      </c>
      <c r="AV3" s="118" t="s">
        <v>194</v>
      </c>
      <c r="AW3" s="118" t="s">
        <v>194</v>
      </c>
      <c r="AX3" s="118" t="s">
        <v>194</v>
      </c>
      <c r="AY3" s="118" t="s">
        <v>194</v>
      </c>
      <c r="AZ3" s="118" t="s">
        <v>194</v>
      </c>
      <c r="BA3" s="118" t="s">
        <v>194</v>
      </c>
      <c r="BB3" s="118" t="s">
        <v>194</v>
      </c>
      <c r="BC3" s="118" t="s">
        <v>194</v>
      </c>
      <c r="BD3" s="118" t="s">
        <v>194</v>
      </c>
      <c r="BE3" s="118" t="s">
        <v>194</v>
      </c>
      <c r="BF3" s="118" t="s">
        <v>194</v>
      </c>
      <c r="BG3" s="118" t="s">
        <v>194</v>
      </c>
      <c r="BH3" s="118" t="s">
        <v>194</v>
      </c>
      <c r="BI3" s="118" t="s">
        <v>194</v>
      </c>
      <c r="BJ3" s="118" t="s">
        <v>194</v>
      </c>
      <c r="BK3" s="118" t="s">
        <v>194</v>
      </c>
      <c r="BL3" s="118" t="s">
        <v>194</v>
      </c>
      <c r="BM3" s="118" t="s">
        <v>194</v>
      </c>
      <c r="BN3" s="118" t="s">
        <v>194</v>
      </c>
      <c r="BO3" s="118" t="s">
        <v>194</v>
      </c>
      <c r="BP3" s="118" t="s">
        <v>194</v>
      </c>
      <c r="BQ3" s="118" t="s">
        <v>194</v>
      </c>
      <c r="BR3" s="118" t="s">
        <v>194</v>
      </c>
      <c r="BS3" s="118" t="s">
        <v>194</v>
      </c>
      <c r="BT3" s="118" t="s">
        <v>194</v>
      </c>
      <c r="BU3" s="118" t="s">
        <v>194</v>
      </c>
      <c r="BV3" s="118" t="s">
        <v>194</v>
      </c>
      <c r="BW3" s="118" t="s">
        <v>194</v>
      </c>
      <c r="BX3" s="118" t="s">
        <v>194</v>
      </c>
      <c r="BY3" s="118" t="s">
        <v>194</v>
      </c>
      <c r="BZ3" s="118" t="s">
        <v>194</v>
      </c>
      <c r="CA3" s="118" t="s">
        <v>194</v>
      </c>
      <c r="CB3" s="118" t="s">
        <v>194</v>
      </c>
      <c r="CC3" s="118" t="s">
        <v>194</v>
      </c>
      <c r="CD3" s="118" t="s">
        <v>194</v>
      </c>
      <c r="CE3" s="118" t="s">
        <v>194</v>
      </c>
      <c r="CF3" s="118" t="s">
        <v>194</v>
      </c>
      <c r="CG3" s="118" t="s">
        <v>194</v>
      </c>
      <c r="CH3" s="118" t="s">
        <v>194</v>
      </c>
      <c r="CI3" s="118" t="s">
        <v>194</v>
      </c>
      <c r="CJ3" s="205" t="s">
        <v>194</v>
      </c>
      <c r="CK3" s="118" t="s">
        <v>194</v>
      </c>
      <c r="CL3" s="43"/>
    </row>
    <row r="4" spans="1:90" ht="15" customHeight="1" x14ac:dyDescent="0.2">
      <c r="A4" s="1"/>
      <c r="B4" s="2" t="s">
        <v>4</v>
      </c>
      <c r="C4" s="39">
        <v>0.18</v>
      </c>
      <c r="D4" s="39">
        <v>0.18</v>
      </c>
      <c r="E4" s="39">
        <v>0.18</v>
      </c>
      <c r="F4" s="39">
        <v>0.18</v>
      </c>
      <c r="G4" s="39">
        <v>0.18</v>
      </c>
      <c r="H4" s="39">
        <v>0.18</v>
      </c>
      <c r="I4" s="40">
        <v>0.18</v>
      </c>
      <c r="J4" s="40">
        <v>0.25</v>
      </c>
      <c r="K4" s="40">
        <v>0.25</v>
      </c>
      <c r="L4" s="40">
        <v>0.18</v>
      </c>
      <c r="M4" s="40">
        <v>0.18</v>
      </c>
      <c r="N4" s="40">
        <v>0.18</v>
      </c>
      <c r="O4" s="40">
        <v>0.18</v>
      </c>
      <c r="P4" s="40">
        <v>0.18</v>
      </c>
      <c r="Q4" s="40">
        <v>0.18</v>
      </c>
      <c r="R4" s="40">
        <v>0.25</v>
      </c>
      <c r="S4" s="40">
        <v>0.25</v>
      </c>
      <c r="T4" s="40">
        <v>0.25</v>
      </c>
      <c r="U4" s="40">
        <v>0.18</v>
      </c>
      <c r="V4" s="40">
        <v>0.25</v>
      </c>
      <c r="W4" s="40">
        <v>0.25</v>
      </c>
      <c r="X4" s="40">
        <v>0.25</v>
      </c>
      <c r="Y4" s="40">
        <v>0.25</v>
      </c>
      <c r="Z4" s="40">
        <v>0.18</v>
      </c>
      <c r="AA4" s="40">
        <v>0.18</v>
      </c>
      <c r="AB4" s="40">
        <v>0.18</v>
      </c>
      <c r="AC4" s="40">
        <v>0.18</v>
      </c>
      <c r="AD4" s="40">
        <v>0.18</v>
      </c>
      <c r="AE4" s="40">
        <v>0.18</v>
      </c>
      <c r="AF4" s="40">
        <v>0.18</v>
      </c>
      <c r="AG4" s="40">
        <v>0.18</v>
      </c>
      <c r="AH4" s="40">
        <v>0.25</v>
      </c>
      <c r="AI4" s="40">
        <v>0.25</v>
      </c>
      <c r="AJ4" s="40">
        <v>0.25</v>
      </c>
      <c r="AK4" s="40">
        <v>0.25</v>
      </c>
      <c r="AL4" s="40">
        <v>0.25</v>
      </c>
      <c r="AM4" s="40">
        <v>0.25</v>
      </c>
      <c r="AN4" s="40">
        <v>0.25</v>
      </c>
      <c r="AO4" s="40">
        <v>0.18</v>
      </c>
      <c r="AP4" s="40">
        <v>0.18</v>
      </c>
      <c r="AQ4" s="40">
        <v>0.18</v>
      </c>
      <c r="AR4" s="40">
        <v>0.18</v>
      </c>
      <c r="AS4" s="39">
        <v>0.18</v>
      </c>
      <c r="AT4" s="40">
        <v>0.18</v>
      </c>
      <c r="AU4" s="40">
        <v>0.18</v>
      </c>
      <c r="AV4" s="40">
        <v>0.18</v>
      </c>
      <c r="AW4" s="40">
        <v>0.25</v>
      </c>
      <c r="AX4" s="40">
        <v>0.25</v>
      </c>
      <c r="AY4" s="40">
        <v>0.18</v>
      </c>
      <c r="AZ4" s="40">
        <v>0.18</v>
      </c>
      <c r="BA4" s="40">
        <v>0.18</v>
      </c>
      <c r="BB4" s="40">
        <v>0.25</v>
      </c>
      <c r="BC4" s="40">
        <v>0.18</v>
      </c>
      <c r="BD4" s="40">
        <v>0.18</v>
      </c>
      <c r="BE4" s="40">
        <v>0.25</v>
      </c>
      <c r="BF4" s="40">
        <v>0.18</v>
      </c>
      <c r="BG4" s="40">
        <v>0.18</v>
      </c>
      <c r="BH4" s="40">
        <v>0.18</v>
      </c>
      <c r="BI4" s="40">
        <v>0.18</v>
      </c>
      <c r="BJ4" s="40">
        <v>0.18</v>
      </c>
      <c r="BK4" s="40">
        <v>0.25</v>
      </c>
      <c r="BL4" s="40">
        <v>0.25</v>
      </c>
      <c r="BM4" s="40">
        <v>0.18</v>
      </c>
      <c r="BN4" s="40">
        <v>0.18</v>
      </c>
      <c r="BO4" s="39">
        <v>0.25</v>
      </c>
      <c r="BP4" s="40">
        <v>0.18</v>
      </c>
      <c r="BQ4" s="39">
        <v>0.25</v>
      </c>
      <c r="BR4" s="40">
        <v>0.25</v>
      </c>
      <c r="BS4" s="40">
        <v>0.25</v>
      </c>
      <c r="BT4" s="40">
        <v>0.25</v>
      </c>
      <c r="BU4" s="40">
        <v>0.25</v>
      </c>
      <c r="BV4" s="40">
        <v>0.25</v>
      </c>
      <c r="BW4" s="40">
        <v>0.25</v>
      </c>
      <c r="BX4" s="40">
        <v>0.25</v>
      </c>
      <c r="BY4" s="40">
        <v>0.25</v>
      </c>
      <c r="BZ4" s="40">
        <v>0.18</v>
      </c>
      <c r="CA4" s="40">
        <v>0.18</v>
      </c>
      <c r="CB4" s="40">
        <v>0.25</v>
      </c>
      <c r="CC4" s="40">
        <v>0.25</v>
      </c>
      <c r="CD4" s="40">
        <v>0.18</v>
      </c>
      <c r="CE4" s="39">
        <v>0.25</v>
      </c>
      <c r="CF4" s="40">
        <v>0.18</v>
      </c>
      <c r="CG4" s="39">
        <v>0.25</v>
      </c>
      <c r="CH4" s="40">
        <v>0.18</v>
      </c>
      <c r="CI4" s="39">
        <v>0.18</v>
      </c>
      <c r="CJ4" s="40">
        <v>0.25</v>
      </c>
      <c r="CK4" s="40">
        <v>0.25</v>
      </c>
      <c r="CL4" s="3" t="s">
        <v>5</v>
      </c>
    </row>
    <row r="5" spans="1:90" ht="15" customHeight="1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SUM(Pedido!Y75:Y76)</f>
        <v>0</v>
      </c>
      <c r="BG5" s="42">
        <f>SUM(Pedido!Y77:Y78)</f>
        <v>0</v>
      </c>
      <c r="BH5" s="42">
        <f>SUM(Pedido!Y80:Y82)</f>
        <v>0</v>
      </c>
      <c r="BI5" s="42">
        <f>Pedido!Y84</f>
        <v>0</v>
      </c>
      <c r="BJ5" s="42">
        <f>Pedido!Y85</f>
        <v>0</v>
      </c>
      <c r="BK5" s="42">
        <f>Pedido!Y86</f>
        <v>0</v>
      </c>
      <c r="BL5" s="42">
        <f>Pedido!Y87</f>
        <v>0</v>
      </c>
      <c r="BM5" s="42">
        <f>Pedido!Y88</f>
        <v>0</v>
      </c>
      <c r="BN5" s="42">
        <f>Pedido!Y91</f>
        <v>0</v>
      </c>
      <c r="BO5" s="42">
        <f>Pedido!Y92</f>
        <v>0</v>
      </c>
      <c r="BP5" s="42">
        <f>Pedido!Y93</f>
        <v>0</v>
      </c>
      <c r="BQ5" s="42">
        <f>Pedido!Y94</f>
        <v>0</v>
      </c>
      <c r="BR5" s="42">
        <f>Pedido!Y97</f>
        <v>0</v>
      </c>
      <c r="BS5" s="42">
        <f>Pedido!Y98</f>
        <v>0</v>
      </c>
      <c r="BT5" s="42">
        <f>Pedido!Y99</f>
        <v>0</v>
      </c>
      <c r="BU5" s="42">
        <f>Pedido!Y100</f>
        <v>0</v>
      </c>
      <c r="BV5" s="42">
        <f>Pedido!Y103</f>
        <v>0</v>
      </c>
      <c r="BW5" s="42">
        <f>Pedido!Y104</f>
        <v>0</v>
      </c>
      <c r="BX5" s="42">
        <f>Pedido!Y105</f>
        <v>0</v>
      </c>
      <c r="BY5" s="42">
        <f>Pedido!Y106</f>
        <v>0</v>
      </c>
      <c r="BZ5" s="42">
        <f>Pedido!Y107</f>
        <v>0</v>
      </c>
      <c r="CA5" s="42">
        <f>Pedido!Y108</f>
        <v>0</v>
      </c>
      <c r="CB5" s="42">
        <f>Pedido!Y109</f>
        <v>0</v>
      </c>
      <c r="CC5" s="42">
        <f>Pedido!Y110</f>
        <v>0</v>
      </c>
      <c r="CD5" s="42">
        <f>Pedido!Y113</f>
        <v>0</v>
      </c>
      <c r="CE5" s="42">
        <f>Pedido!Y114</f>
        <v>0</v>
      </c>
      <c r="CF5" s="42">
        <f>Pedido!Y115</f>
        <v>0</v>
      </c>
      <c r="CG5" s="42">
        <f>Pedido!Y116</f>
        <v>0</v>
      </c>
      <c r="CH5" s="42">
        <f>Pedido!Y118</f>
        <v>0</v>
      </c>
      <c r="CI5" s="42">
        <f>Pedido!Y119</f>
        <v>0</v>
      </c>
      <c r="CJ5" s="206">
        <f>Pedido!Y120</f>
        <v>0</v>
      </c>
      <c r="CK5" s="42">
        <f>Pedido!Y121</f>
        <v>0</v>
      </c>
      <c r="CL5" s="16">
        <f>SUM(C5:CK5)</f>
        <v>0</v>
      </c>
    </row>
    <row r="6" spans="1:90" ht="15" customHeight="1" x14ac:dyDescent="0.2">
      <c r="A6" s="1"/>
      <c r="B6" s="4" t="s">
        <v>7</v>
      </c>
      <c r="C6" s="17" t="e">
        <f t="shared" ref="C6:AM6" si="0">$CL$6/$CL$5*C5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si="0"/>
        <v>#DIV/0!</v>
      </c>
      <c r="M6" s="17" t="e">
        <f t="shared" si="0"/>
        <v>#DIV/0!</v>
      </c>
      <c r="N6" s="17" t="e">
        <f t="shared" si="0"/>
        <v>#DIV/0!</v>
      </c>
      <c r="O6" s="17" t="e">
        <f t="shared" si="0"/>
        <v>#DIV/0!</v>
      </c>
      <c r="P6" s="17" t="e">
        <f t="shared" si="0"/>
        <v>#DIV/0!</v>
      </c>
      <c r="Q6" s="17" t="e">
        <f t="shared" si="0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S6" si="1">$CL$6/$CL$5*AN5</f>
        <v>#DIV/0!</v>
      </c>
      <c r="AO6" s="17" t="e">
        <f t="shared" si="1"/>
        <v>#DIV/0!</v>
      </c>
      <c r="AP6" s="17" t="e">
        <f t="shared" si="1"/>
        <v>#DIV/0!</v>
      </c>
      <c r="AQ6" s="17" t="e">
        <f t="shared" si="1"/>
        <v>#DIV/0!</v>
      </c>
      <c r="AR6" s="17" t="e">
        <f t="shared" si="1"/>
        <v>#DIV/0!</v>
      </c>
      <c r="AS6" s="17" t="e">
        <f t="shared" si="1"/>
        <v>#DIV/0!</v>
      </c>
      <c r="AT6" s="17" t="e">
        <f t="shared" si="1"/>
        <v>#DIV/0!</v>
      </c>
      <c r="AU6" s="17" t="e">
        <f t="shared" si="1"/>
        <v>#DIV/0!</v>
      </c>
      <c r="AV6" s="17" t="e">
        <f t="shared" si="1"/>
        <v>#DIV/0!</v>
      </c>
      <c r="AW6" s="17" t="e">
        <f t="shared" si="1"/>
        <v>#DIV/0!</v>
      </c>
      <c r="AX6" s="17" t="e">
        <f t="shared" si="1"/>
        <v>#DIV/0!</v>
      </c>
      <c r="AY6" s="17" t="e">
        <f t="shared" si="1"/>
        <v>#DIV/0!</v>
      </c>
      <c r="AZ6" s="17" t="e">
        <f t="shared" si="1"/>
        <v>#DIV/0!</v>
      </c>
      <c r="BA6" s="17" t="e">
        <f t="shared" si="1"/>
        <v>#DIV/0!</v>
      </c>
      <c r="BB6" s="17" t="e">
        <f t="shared" si="1"/>
        <v>#DIV/0!</v>
      </c>
      <c r="BC6" s="17" t="e">
        <f t="shared" si="1"/>
        <v>#DIV/0!</v>
      </c>
      <c r="BD6" s="17" t="e">
        <f t="shared" si="1"/>
        <v>#DIV/0!</v>
      </c>
      <c r="BE6" s="17" t="e">
        <f t="shared" si="1"/>
        <v>#DIV/0!</v>
      </c>
      <c r="BF6" s="17" t="e">
        <f t="shared" si="1"/>
        <v>#DIV/0!</v>
      </c>
      <c r="BG6" s="17" t="e">
        <f t="shared" si="1"/>
        <v>#DIV/0!</v>
      </c>
      <c r="BH6" s="17" t="e">
        <f t="shared" si="1"/>
        <v>#DIV/0!</v>
      </c>
      <c r="BI6" s="17" t="e">
        <f t="shared" si="1"/>
        <v>#DIV/0!</v>
      </c>
      <c r="BJ6" s="17" t="e">
        <f t="shared" si="1"/>
        <v>#DIV/0!</v>
      </c>
      <c r="BK6" s="17" t="e">
        <f t="shared" si="1"/>
        <v>#DIV/0!</v>
      </c>
      <c r="BL6" s="17" t="e">
        <f t="shared" si="1"/>
        <v>#DIV/0!</v>
      </c>
      <c r="BM6" s="17" t="e">
        <f t="shared" si="1"/>
        <v>#DIV/0!</v>
      </c>
      <c r="BN6" s="17" t="e">
        <f t="shared" si="1"/>
        <v>#DIV/0!</v>
      </c>
      <c r="BO6" s="17" t="e">
        <f t="shared" si="1"/>
        <v>#DIV/0!</v>
      </c>
      <c r="BP6" s="17" t="e">
        <f t="shared" si="1"/>
        <v>#DIV/0!</v>
      </c>
      <c r="BQ6" s="17" t="e">
        <f t="shared" si="1"/>
        <v>#DIV/0!</v>
      </c>
      <c r="BR6" s="17" t="e">
        <f t="shared" si="1"/>
        <v>#DIV/0!</v>
      </c>
      <c r="BS6" s="17" t="e">
        <f t="shared" si="1"/>
        <v>#DIV/0!</v>
      </c>
      <c r="BT6" s="17" t="e">
        <f t="shared" ref="BT6:BY6" si="2">$CL$6/$CL$5*BT5</f>
        <v>#DIV/0!</v>
      </c>
      <c r="BU6" s="17" t="e">
        <f t="shared" si="2"/>
        <v>#DIV/0!</v>
      </c>
      <c r="BV6" s="17" t="e">
        <f t="shared" si="2"/>
        <v>#DIV/0!</v>
      </c>
      <c r="BW6" s="17" t="e">
        <f t="shared" si="2"/>
        <v>#DIV/0!</v>
      </c>
      <c r="BX6" s="17" t="e">
        <f t="shared" si="2"/>
        <v>#DIV/0!</v>
      </c>
      <c r="BY6" s="17" t="e">
        <f t="shared" si="2"/>
        <v>#DIV/0!</v>
      </c>
      <c r="BZ6" s="17" t="e">
        <f t="shared" ref="BZ6:CK6" si="3">$CL$6/$CL$5*BZ5</f>
        <v>#DIV/0!</v>
      </c>
      <c r="CA6" s="17" t="e">
        <f t="shared" si="3"/>
        <v>#DIV/0!</v>
      </c>
      <c r="CB6" s="17" t="e">
        <f t="shared" si="3"/>
        <v>#DIV/0!</v>
      </c>
      <c r="CC6" s="17" t="e">
        <f t="shared" si="3"/>
        <v>#DIV/0!</v>
      </c>
      <c r="CD6" s="17" t="e">
        <f t="shared" si="3"/>
        <v>#DIV/0!</v>
      </c>
      <c r="CE6" s="17" t="e">
        <f t="shared" si="3"/>
        <v>#DIV/0!</v>
      </c>
      <c r="CF6" s="17" t="e">
        <f t="shared" si="3"/>
        <v>#DIV/0!</v>
      </c>
      <c r="CG6" s="17" t="e">
        <f t="shared" si="3"/>
        <v>#DIV/0!</v>
      </c>
      <c r="CH6" s="17" t="e">
        <f t="shared" si="3"/>
        <v>#DIV/0!</v>
      </c>
      <c r="CI6" s="17" t="e">
        <f t="shared" si="3"/>
        <v>#DIV/0!</v>
      </c>
      <c r="CJ6" s="207" t="e">
        <f t="shared" si="3"/>
        <v>#DIV/0!</v>
      </c>
      <c r="CK6" s="17" t="e">
        <f t="shared" si="3"/>
        <v>#DIV/0!</v>
      </c>
      <c r="CL6" s="18">
        <v>0</v>
      </c>
    </row>
    <row r="7" spans="1:90" ht="15" customHeight="1" x14ac:dyDescent="0.2">
      <c r="A7" s="1"/>
      <c r="B7" s="4" t="s">
        <v>8</v>
      </c>
      <c r="C7" s="17" t="e">
        <f t="shared" ref="C7:BY7" si="4">C6+C5</f>
        <v>#DIV/0!</v>
      </c>
      <c r="D7" s="17" t="e">
        <f t="shared" si="4"/>
        <v>#DIV/0!</v>
      </c>
      <c r="E7" s="17" t="e">
        <f t="shared" si="4"/>
        <v>#DIV/0!</v>
      </c>
      <c r="F7" s="17" t="e">
        <f t="shared" si="4"/>
        <v>#DIV/0!</v>
      </c>
      <c r="G7" s="17" t="e">
        <f t="shared" si="4"/>
        <v>#DIV/0!</v>
      </c>
      <c r="H7" s="17" t="e">
        <f t="shared" si="4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5">L6+L5</f>
        <v>#DIV/0!</v>
      </c>
      <c r="M7" s="17" t="e">
        <f t="shared" si="5"/>
        <v>#DIV/0!</v>
      </c>
      <c r="N7" s="17" t="e">
        <f t="shared" si="5"/>
        <v>#DIV/0!</v>
      </c>
      <c r="O7" s="17" t="e">
        <f t="shared" si="5"/>
        <v>#DIV/0!</v>
      </c>
      <c r="P7" s="17" t="e">
        <f t="shared" si="5"/>
        <v>#DIV/0!</v>
      </c>
      <c r="Q7" s="17" t="e">
        <f t="shared" si="5"/>
        <v>#DIV/0!</v>
      </c>
      <c r="R7" s="17" t="e">
        <f t="shared" si="4"/>
        <v>#DIV/0!</v>
      </c>
      <c r="S7" s="17" t="e">
        <f t="shared" si="4"/>
        <v>#DIV/0!</v>
      </c>
      <c r="T7" s="17" t="e">
        <f t="shared" si="4"/>
        <v>#DIV/0!</v>
      </c>
      <c r="U7" s="17" t="e">
        <f t="shared" si="4"/>
        <v>#DIV/0!</v>
      </c>
      <c r="V7" s="17" t="e">
        <f t="shared" si="4"/>
        <v>#DIV/0!</v>
      </c>
      <c r="W7" s="17" t="e">
        <f t="shared" si="4"/>
        <v>#DIV/0!</v>
      </c>
      <c r="X7" s="17" t="e">
        <f>X6+X5</f>
        <v>#DIV/0!</v>
      </c>
      <c r="Y7" s="17" t="e">
        <f t="shared" si="4"/>
        <v>#DIV/0!</v>
      </c>
      <c r="Z7" s="17" t="e">
        <f t="shared" si="4"/>
        <v>#DIV/0!</v>
      </c>
      <c r="AA7" s="17" t="e">
        <f t="shared" si="4"/>
        <v>#DIV/0!</v>
      </c>
      <c r="AB7" s="17" t="e">
        <f t="shared" si="4"/>
        <v>#DIV/0!</v>
      </c>
      <c r="AC7" s="17" t="e">
        <f t="shared" si="4"/>
        <v>#DIV/0!</v>
      </c>
      <c r="AD7" s="17" t="e">
        <f>AD6+AD5</f>
        <v>#DIV/0!</v>
      </c>
      <c r="AE7" s="17" t="e">
        <f t="shared" si="4"/>
        <v>#DIV/0!</v>
      </c>
      <c r="AF7" s="17" t="e">
        <f t="shared" si="4"/>
        <v>#DIV/0!</v>
      </c>
      <c r="AG7" s="17" t="e">
        <f t="shared" si="4"/>
        <v>#DIV/0!</v>
      </c>
      <c r="AH7" s="17" t="e">
        <f t="shared" si="4"/>
        <v>#DIV/0!</v>
      </c>
      <c r="AI7" s="17" t="e">
        <f t="shared" si="4"/>
        <v>#DIV/0!</v>
      </c>
      <c r="AJ7" s="17" t="e">
        <f t="shared" si="4"/>
        <v>#DIV/0!</v>
      </c>
      <c r="AK7" s="17" t="e">
        <f t="shared" si="4"/>
        <v>#DIV/0!</v>
      </c>
      <c r="AL7" s="17" t="e">
        <f t="shared" si="4"/>
        <v>#DIV/0!</v>
      </c>
      <c r="AM7" s="17" t="e">
        <f t="shared" si="4"/>
        <v>#DIV/0!</v>
      </c>
      <c r="AN7" s="17" t="e">
        <f t="shared" si="4"/>
        <v>#DIV/0!</v>
      </c>
      <c r="AO7" s="17" t="e">
        <f t="shared" si="4"/>
        <v>#DIV/0!</v>
      </c>
      <c r="AP7" s="17" t="e">
        <f t="shared" si="4"/>
        <v>#DIV/0!</v>
      </c>
      <c r="AQ7" s="17" t="e">
        <f>AQ6+AQ5</f>
        <v>#DIV/0!</v>
      </c>
      <c r="AR7" s="17" t="e">
        <f t="shared" si="4"/>
        <v>#DIV/0!</v>
      </c>
      <c r="AS7" s="17" t="e">
        <f t="shared" si="4"/>
        <v>#DIV/0!</v>
      </c>
      <c r="AT7" s="17" t="e">
        <f t="shared" si="4"/>
        <v>#DIV/0!</v>
      </c>
      <c r="AU7" s="17" t="e">
        <f t="shared" si="4"/>
        <v>#DIV/0!</v>
      </c>
      <c r="AV7" s="17" t="e">
        <f t="shared" si="4"/>
        <v>#DIV/0!</v>
      </c>
      <c r="AW7" s="17" t="e">
        <f t="shared" si="4"/>
        <v>#DIV/0!</v>
      </c>
      <c r="AX7" s="17" t="e">
        <f>AX6+AX5</f>
        <v>#DIV/0!</v>
      </c>
      <c r="AY7" s="17" t="e">
        <f t="shared" si="4"/>
        <v>#DIV/0!</v>
      </c>
      <c r="AZ7" s="17" t="e">
        <f t="shared" si="4"/>
        <v>#DIV/0!</v>
      </c>
      <c r="BA7" s="17" t="e">
        <f t="shared" si="4"/>
        <v>#DIV/0!</v>
      </c>
      <c r="BB7" s="17" t="e">
        <f t="shared" si="4"/>
        <v>#DIV/0!</v>
      </c>
      <c r="BC7" s="17" t="e">
        <f t="shared" si="4"/>
        <v>#DIV/0!</v>
      </c>
      <c r="BD7" s="17" t="e">
        <f t="shared" si="4"/>
        <v>#DIV/0!</v>
      </c>
      <c r="BE7" s="17" t="e">
        <f>BE6+BE5</f>
        <v>#DIV/0!</v>
      </c>
      <c r="BF7" s="17" t="e">
        <f>BF6+BF5</f>
        <v>#DIV/0!</v>
      </c>
      <c r="BG7" s="17" t="e">
        <f>BG6+BG5</f>
        <v>#DIV/0!</v>
      </c>
      <c r="BH7" s="17" t="e">
        <f t="shared" si="4"/>
        <v>#DIV/0!</v>
      </c>
      <c r="BI7" s="17" t="e">
        <f t="shared" si="4"/>
        <v>#DIV/0!</v>
      </c>
      <c r="BJ7" s="17" t="e">
        <f t="shared" si="4"/>
        <v>#DIV/0!</v>
      </c>
      <c r="BK7" s="17" t="e">
        <f t="shared" si="4"/>
        <v>#DIV/0!</v>
      </c>
      <c r="BL7" s="17" t="e">
        <f>BL6+BL5</f>
        <v>#DIV/0!</v>
      </c>
      <c r="BM7" s="17" t="e">
        <f t="shared" si="4"/>
        <v>#DIV/0!</v>
      </c>
      <c r="BN7" s="17" t="e">
        <f t="shared" si="4"/>
        <v>#DIV/0!</v>
      </c>
      <c r="BO7" s="17" t="e">
        <f t="shared" si="4"/>
        <v>#DIV/0!</v>
      </c>
      <c r="BP7" s="17" t="e">
        <f>BP6+BP5</f>
        <v>#DIV/0!</v>
      </c>
      <c r="BQ7" s="17" t="e">
        <f>BQ6+BQ5</f>
        <v>#DIV/0!</v>
      </c>
      <c r="BR7" s="17" t="e">
        <f t="shared" si="4"/>
        <v>#DIV/0!</v>
      </c>
      <c r="BS7" s="17" t="e">
        <f t="shared" si="4"/>
        <v>#DIV/0!</v>
      </c>
      <c r="BT7" s="17" t="e">
        <f t="shared" si="4"/>
        <v>#DIV/0!</v>
      </c>
      <c r="BU7" s="17" t="e">
        <f t="shared" si="4"/>
        <v>#DIV/0!</v>
      </c>
      <c r="BV7" s="17" t="e">
        <f t="shared" si="4"/>
        <v>#DIV/0!</v>
      </c>
      <c r="BW7" s="17" t="e">
        <f t="shared" si="4"/>
        <v>#DIV/0!</v>
      </c>
      <c r="BX7" s="17" t="e">
        <f t="shared" si="4"/>
        <v>#DIV/0!</v>
      </c>
      <c r="BY7" s="17" t="e">
        <f t="shared" si="4"/>
        <v>#DIV/0!</v>
      </c>
      <c r="BZ7" s="17" t="e">
        <f t="shared" ref="BZ7:CI7" si="6">BZ6+BZ5</f>
        <v>#DIV/0!</v>
      </c>
      <c r="CA7" s="17" t="e">
        <f t="shared" si="6"/>
        <v>#DIV/0!</v>
      </c>
      <c r="CB7" s="17" t="e">
        <f t="shared" si="6"/>
        <v>#DIV/0!</v>
      </c>
      <c r="CC7" s="17" t="e">
        <f t="shared" si="6"/>
        <v>#DIV/0!</v>
      </c>
      <c r="CD7" s="17" t="e">
        <f t="shared" si="6"/>
        <v>#DIV/0!</v>
      </c>
      <c r="CE7" s="17" t="e">
        <f t="shared" si="6"/>
        <v>#DIV/0!</v>
      </c>
      <c r="CF7" s="17" t="e">
        <f t="shared" si="6"/>
        <v>#DIV/0!</v>
      </c>
      <c r="CG7" s="17" t="e">
        <f t="shared" si="6"/>
        <v>#DIV/0!</v>
      </c>
      <c r="CH7" s="17" t="e">
        <f t="shared" si="6"/>
        <v>#DIV/0!</v>
      </c>
      <c r="CI7" s="17" t="e">
        <f t="shared" si="6"/>
        <v>#DIV/0!</v>
      </c>
      <c r="CJ7" s="207" t="e">
        <f>CJ6+CJ5</f>
        <v>#DIV/0!</v>
      </c>
      <c r="CK7" s="17" t="e">
        <f>CK6+CK5</f>
        <v>#DIV/0!</v>
      </c>
      <c r="CL7" s="19" t="e">
        <f>SUM(C7:CJ7)</f>
        <v>#DIV/0!</v>
      </c>
    </row>
    <row r="8" spans="1:90" ht="15" customHeight="1" x14ac:dyDescent="0.2">
      <c r="A8" s="1"/>
      <c r="B8" s="4" t="s">
        <v>9</v>
      </c>
      <c r="C8" s="17" t="e">
        <f t="shared" ref="C8:I8" si="7">C7*0.12</f>
        <v>#DIV/0!</v>
      </c>
      <c r="D8" s="17" t="e">
        <f t="shared" si="7"/>
        <v>#DIV/0!</v>
      </c>
      <c r="E8" s="17" t="e">
        <f t="shared" si="7"/>
        <v>#DIV/0!</v>
      </c>
      <c r="F8" s="17" t="e">
        <f t="shared" si="7"/>
        <v>#DIV/0!</v>
      </c>
      <c r="G8" s="17" t="e">
        <f t="shared" si="7"/>
        <v>#DIV/0!</v>
      </c>
      <c r="H8" s="17" t="e">
        <f t="shared" si="7"/>
        <v>#DIV/0!</v>
      </c>
      <c r="I8" s="17" t="e">
        <f t="shared" si="7"/>
        <v>#DIV/0!</v>
      </c>
      <c r="J8" s="17" t="e">
        <f>J7*0.12</f>
        <v>#DIV/0!</v>
      </c>
      <c r="K8" s="17" t="e">
        <f>K7*0.12</f>
        <v>#DIV/0!</v>
      </c>
      <c r="L8" s="17" t="e">
        <f t="shared" ref="L8:Q8" si="8">L7*0.12</f>
        <v>#DIV/0!</v>
      </c>
      <c r="M8" s="17" t="e">
        <f t="shared" si="8"/>
        <v>#DIV/0!</v>
      </c>
      <c r="N8" s="17" t="e">
        <f t="shared" si="8"/>
        <v>#DIV/0!</v>
      </c>
      <c r="O8" s="17" t="e">
        <f t="shared" si="8"/>
        <v>#DIV/0!</v>
      </c>
      <c r="P8" s="17" t="e">
        <f t="shared" si="8"/>
        <v>#DIV/0!</v>
      </c>
      <c r="Q8" s="17" t="e">
        <f t="shared" si="8"/>
        <v>#DIV/0!</v>
      </c>
      <c r="R8" s="17" t="e">
        <f t="shared" ref="R8:CI8" si="9">R7*0.12</f>
        <v>#DIV/0!</v>
      </c>
      <c r="S8" s="17" t="e">
        <f t="shared" si="9"/>
        <v>#DIV/0!</v>
      </c>
      <c r="T8" s="17" t="e">
        <f>T7*0.12</f>
        <v>#DIV/0!</v>
      </c>
      <c r="U8" s="17" t="e">
        <f t="shared" si="9"/>
        <v>#DIV/0!</v>
      </c>
      <c r="V8" s="17" t="e">
        <f t="shared" si="9"/>
        <v>#DIV/0!</v>
      </c>
      <c r="W8" s="17" t="e">
        <f t="shared" si="9"/>
        <v>#DIV/0!</v>
      </c>
      <c r="X8" s="17" t="e">
        <f>X7*0.12</f>
        <v>#DIV/0!</v>
      </c>
      <c r="Y8" s="17" t="e">
        <f t="shared" si="9"/>
        <v>#DIV/0!</v>
      </c>
      <c r="Z8" s="17" t="e">
        <f t="shared" si="9"/>
        <v>#DIV/0!</v>
      </c>
      <c r="AA8" s="17" t="e">
        <f t="shared" si="9"/>
        <v>#DIV/0!</v>
      </c>
      <c r="AB8" s="17" t="e">
        <f t="shared" si="9"/>
        <v>#DIV/0!</v>
      </c>
      <c r="AC8" s="17" t="e">
        <f t="shared" si="9"/>
        <v>#DIV/0!</v>
      </c>
      <c r="AD8" s="17" t="e">
        <f>AD7*0.12</f>
        <v>#DIV/0!</v>
      </c>
      <c r="AE8" s="17" t="e">
        <f t="shared" si="9"/>
        <v>#DIV/0!</v>
      </c>
      <c r="AF8" s="17" t="e">
        <f t="shared" si="9"/>
        <v>#DIV/0!</v>
      </c>
      <c r="AG8" s="17" t="e">
        <f t="shared" si="9"/>
        <v>#DIV/0!</v>
      </c>
      <c r="AH8" s="17" t="e">
        <f t="shared" si="9"/>
        <v>#DIV/0!</v>
      </c>
      <c r="AI8" s="17" t="e">
        <f t="shared" si="9"/>
        <v>#DIV/0!</v>
      </c>
      <c r="AJ8" s="17" t="e">
        <f t="shared" si="9"/>
        <v>#DIV/0!</v>
      </c>
      <c r="AK8" s="17" t="e">
        <f t="shared" si="9"/>
        <v>#DIV/0!</v>
      </c>
      <c r="AL8" s="17" t="e">
        <f t="shared" si="9"/>
        <v>#DIV/0!</v>
      </c>
      <c r="AM8" s="17" t="e">
        <f t="shared" si="9"/>
        <v>#DIV/0!</v>
      </c>
      <c r="AN8" s="17" t="e">
        <f t="shared" si="9"/>
        <v>#DIV/0!</v>
      </c>
      <c r="AO8" s="17" t="e">
        <f t="shared" si="9"/>
        <v>#DIV/0!</v>
      </c>
      <c r="AP8" s="17" t="e">
        <f t="shared" si="9"/>
        <v>#DIV/0!</v>
      </c>
      <c r="AQ8" s="17" t="e">
        <f>AQ7*0.12</f>
        <v>#DIV/0!</v>
      </c>
      <c r="AR8" s="17" t="e">
        <f t="shared" si="9"/>
        <v>#DIV/0!</v>
      </c>
      <c r="AS8" s="17" t="e">
        <f t="shared" si="9"/>
        <v>#DIV/0!</v>
      </c>
      <c r="AT8" s="17" t="e">
        <f t="shared" si="9"/>
        <v>#DIV/0!</v>
      </c>
      <c r="AU8" s="17" t="e">
        <f t="shared" si="9"/>
        <v>#DIV/0!</v>
      </c>
      <c r="AV8" s="17" t="e">
        <f t="shared" si="9"/>
        <v>#DIV/0!</v>
      </c>
      <c r="AW8" s="17" t="e">
        <f t="shared" si="9"/>
        <v>#DIV/0!</v>
      </c>
      <c r="AX8" s="17" t="e">
        <f>AX7*0.12</f>
        <v>#DIV/0!</v>
      </c>
      <c r="AY8" s="17" t="e">
        <f t="shared" si="9"/>
        <v>#DIV/0!</v>
      </c>
      <c r="AZ8" s="17" t="e">
        <f t="shared" si="9"/>
        <v>#DIV/0!</v>
      </c>
      <c r="BA8" s="17" t="e">
        <f t="shared" si="9"/>
        <v>#DIV/0!</v>
      </c>
      <c r="BB8" s="17" t="e">
        <f t="shared" si="9"/>
        <v>#DIV/0!</v>
      </c>
      <c r="BC8" s="17" t="e">
        <f t="shared" si="9"/>
        <v>#DIV/0!</v>
      </c>
      <c r="BD8" s="17" t="e">
        <f t="shared" si="9"/>
        <v>#DIV/0!</v>
      </c>
      <c r="BE8" s="17" t="e">
        <f>BE7*0.12</f>
        <v>#DIV/0!</v>
      </c>
      <c r="BF8" s="17" t="e">
        <f>BF7*0.12</f>
        <v>#DIV/0!</v>
      </c>
      <c r="BG8" s="17" t="e">
        <f>BG7*0.12</f>
        <v>#DIV/0!</v>
      </c>
      <c r="BH8" s="17" t="e">
        <f t="shared" si="9"/>
        <v>#DIV/0!</v>
      </c>
      <c r="BI8" s="17" t="e">
        <f t="shared" si="9"/>
        <v>#DIV/0!</v>
      </c>
      <c r="BJ8" s="17" t="e">
        <f t="shared" si="9"/>
        <v>#DIV/0!</v>
      </c>
      <c r="BK8" s="17" t="e">
        <f t="shared" si="9"/>
        <v>#DIV/0!</v>
      </c>
      <c r="BL8" s="17" t="e">
        <f>BL7*0.12</f>
        <v>#DIV/0!</v>
      </c>
      <c r="BM8" s="17" t="e">
        <f t="shared" si="9"/>
        <v>#DIV/0!</v>
      </c>
      <c r="BN8" s="17" t="e">
        <f t="shared" si="9"/>
        <v>#DIV/0!</v>
      </c>
      <c r="BO8" s="17" t="e">
        <f t="shared" si="9"/>
        <v>#DIV/0!</v>
      </c>
      <c r="BP8" s="17" t="e">
        <f>BP7*0.12</f>
        <v>#DIV/0!</v>
      </c>
      <c r="BQ8" s="17" t="e">
        <f>BQ7*0.12</f>
        <v>#DIV/0!</v>
      </c>
      <c r="BR8" s="17" t="e">
        <f t="shared" si="9"/>
        <v>#DIV/0!</v>
      </c>
      <c r="BS8" s="17" t="e">
        <f t="shared" si="9"/>
        <v>#DIV/0!</v>
      </c>
      <c r="BT8" s="17" t="e">
        <f t="shared" si="9"/>
        <v>#DIV/0!</v>
      </c>
      <c r="BU8" s="17" t="e">
        <f t="shared" si="9"/>
        <v>#DIV/0!</v>
      </c>
      <c r="BV8" s="17" t="e">
        <f t="shared" si="9"/>
        <v>#DIV/0!</v>
      </c>
      <c r="BW8" s="17" t="e">
        <f t="shared" si="9"/>
        <v>#DIV/0!</v>
      </c>
      <c r="BX8" s="17" t="e">
        <f t="shared" si="9"/>
        <v>#DIV/0!</v>
      </c>
      <c r="BY8" s="17" t="e">
        <f t="shared" si="9"/>
        <v>#DIV/0!</v>
      </c>
      <c r="BZ8" s="17" t="e">
        <f t="shared" si="9"/>
        <v>#DIV/0!</v>
      </c>
      <c r="CA8" s="17" t="e">
        <f t="shared" si="9"/>
        <v>#DIV/0!</v>
      </c>
      <c r="CB8" s="17" t="e">
        <f t="shared" si="9"/>
        <v>#DIV/0!</v>
      </c>
      <c r="CC8" s="17" t="e">
        <f t="shared" si="9"/>
        <v>#DIV/0!</v>
      </c>
      <c r="CD8" s="17" t="e">
        <f t="shared" si="9"/>
        <v>#DIV/0!</v>
      </c>
      <c r="CE8" s="17" t="e">
        <f t="shared" si="9"/>
        <v>#DIV/0!</v>
      </c>
      <c r="CF8" s="17" t="e">
        <f t="shared" si="9"/>
        <v>#DIV/0!</v>
      </c>
      <c r="CG8" s="17" t="e">
        <f t="shared" si="9"/>
        <v>#DIV/0!</v>
      </c>
      <c r="CH8" s="17" t="e">
        <f t="shared" si="9"/>
        <v>#DIV/0!</v>
      </c>
      <c r="CI8" s="17" t="e">
        <f t="shared" si="9"/>
        <v>#DIV/0!</v>
      </c>
      <c r="CJ8" s="207" t="e">
        <f>CJ7*0.12</f>
        <v>#DIV/0!</v>
      </c>
      <c r="CK8" s="17" t="e">
        <f>CK7*0.12</f>
        <v>#DIV/0!</v>
      </c>
      <c r="CL8" s="19" t="e">
        <f>SUM(C8:CJ8)</f>
        <v>#DIV/0!</v>
      </c>
    </row>
    <row r="9" spans="1:90" ht="15" customHeight="1" x14ac:dyDescent="0.2">
      <c r="A9" s="13"/>
      <c r="B9" s="14" t="s">
        <v>10</v>
      </c>
      <c r="C9" s="41">
        <v>0.51</v>
      </c>
      <c r="D9" s="41">
        <v>0.51</v>
      </c>
      <c r="E9" s="41">
        <v>0.51</v>
      </c>
      <c r="F9" s="41">
        <v>0.51</v>
      </c>
      <c r="G9" s="41">
        <v>0.51</v>
      </c>
      <c r="H9" s="41">
        <v>0.51</v>
      </c>
      <c r="I9" s="41">
        <v>0.51</v>
      </c>
      <c r="J9" s="41">
        <v>0.28000000000000003</v>
      </c>
      <c r="K9" s="41">
        <v>0.51</v>
      </c>
      <c r="L9" s="41">
        <v>0.51</v>
      </c>
      <c r="M9" s="41">
        <v>0.51</v>
      </c>
      <c r="N9" s="41">
        <v>0.51</v>
      </c>
      <c r="O9" s="41">
        <v>0.51</v>
      </c>
      <c r="P9" s="41">
        <v>0.51</v>
      </c>
      <c r="Q9" s="41">
        <v>0.51</v>
      </c>
      <c r="R9" s="41">
        <v>0.28000000000000003</v>
      </c>
      <c r="S9" s="41">
        <v>0.28000000000000003</v>
      </c>
      <c r="T9" s="41">
        <v>0.28000000000000003</v>
      </c>
      <c r="U9" s="41">
        <v>0.51</v>
      </c>
      <c r="V9" s="41">
        <v>0.51</v>
      </c>
      <c r="W9" s="41">
        <v>0.51</v>
      </c>
      <c r="X9" s="41">
        <v>0.74</v>
      </c>
      <c r="Y9" s="41">
        <v>0.74</v>
      </c>
      <c r="Z9" s="41">
        <v>0.51</v>
      </c>
      <c r="AA9" s="41">
        <v>0.51</v>
      </c>
      <c r="AB9" s="41">
        <v>0.51</v>
      </c>
      <c r="AC9" s="41">
        <v>0.51</v>
      </c>
      <c r="AD9" s="41">
        <v>0.51</v>
      </c>
      <c r="AE9" s="41">
        <v>0.51</v>
      </c>
      <c r="AF9" s="41">
        <v>0.51</v>
      </c>
      <c r="AG9" s="41">
        <v>0.51</v>
      </c>
      <c r="AH9" s="41">
        <v>0.28000000000000003</v>
      </c>
      <c r="AI9" s="41">
        <v>0.28000000000000003</v>
      </c>
      <c r="AJ9" s="41">
        <v>0.74</v>
      </c>
      <c r="AK9" s="41">
        <v>0.51</v>
      </c>
      <c r="AL9" s="41">
        <v>0.51</v>
      </c>
      <c r="AM9" s="41">
        <v>0.51</v>
      </c>
      <c r="AN9" s="41">
        <v>0.51</v>
      </c>
      <c r="AO9" s="41">
        <v>0.51</v>
      </c>
      <c r="AP9" s="41">
        <v>0.51</v>
      </c>
      <c r="AQ9" s="41">
        <v>0.51</v>
      </c>
      <c r="AR9" s="41">
        <v>0.51</v>
      </c>
      <c r="AS9" s="41">
        <v>0.51</v>
      </c>
      <c r="AT9" s="41">
        <v>0.51</v>
      </c>
      <c r="AU9" s="41">
        <v>0.51</v>
      </c>
      <c r="AV9" s="41">
        <v>0.51</v>
      </c>
      <c r="AW9" s="41">
        <v>0.28000000000000003</v>
      </c>
      <c r="AX9" s="41">
        <v>0.74</v>
      </c>
      <c r="AY9" s="41">
        <v>0.51</v>
      </c>
      <c r="AZ9" s="41">
        <v>0.51</v>
      </c>
      <c r="BA9" s="41">
        <v>0.51</v>
      </c>
      <c r="BB9" s="41">
        <v>0.74</v>
      </c>
      <c r="BC9" s="41">
        <v>0.51</v>
      </c>
      <c r="BD9" s="41">
        <v>0.51</v>
      </c>
      <c r="BE9" s="41">
        <v>0.74</v>
      </c>
      <c r="BF9" s="41">
        <v>0.51</v>
      </c>
      <c r="BG9" s="41">
        <v>0.51</v>
      </c>
      <c r="BH9" s="41">
        <v>0.51</v>
      </c>
      <c r="BI9" s="41">
        <v>0.51</v>
      </c>
      <c r="BJ9" s="41">
        <v>0.51</v>
      </c>
      <c r="BK9" s="41">
        <v>0.28000000000000003</v>
      </c>
      <c r="BL9" s="41">
        <v>0.74</v>
      </c>
      <c r="BM9" s="41">
        <v>0.51</v>
      </c>
      <c r="BN9" s="41">
        <v>0.31</v>
      </c>
      <c r="BO9" s="41">
        <v>0.4</v>
      </c>
      <c r="BP9" s="41">
        <v>0.31</v>
      </c>
      <c r="BQ9" s="41">
        <v>0.4</v>
      </c>
      <c r="BR9" s="41">
        <v>0.28000000000000003</v>
      </c>
      <c r="BS9" s="41">
        <v>0.28000000000000003</v>
      </c>
      <c r="BT9" s="41">
        <v>0.28000000000000003</v>
      </c>
      <c r="BU9" s="41">
        <v>0.28000000000000003</v>
      </c>
      <c r="BV9" s="41">
        <v>0.28000000000000003</v>
      </c>
      <c r="BW9" s="41">
        <v>0.28000000000000003</v>
      </c>
      <c r="BX9" s="41">
        <v>0.28000000000000003</v>
      </c>
      <c r="BY9" s="41">
        <v>0.28000000000000003</v>
      </c>
      <c r="BZ9" s="41">
        <v>0.51</v>
      </c>
      <c r="CA9" s="41">
        <v>0.51</v>
      </c>
      <c r="CB9" s="41">
        <v>0.28000000000000003</v>
      </c>
      <c r="CC9" s="41">
        <v>0.76</v>
      </c>
      <c r="CD9" s="41">
        <v>0.31</v>
      </c>
      <c r="CE9" s="41">
        <v>0.4</v>
      </c>
      <c r="CF9" s="41">
        <v>0.31</v>
      </c>
      <c r="CG9" s="41">
        <v>0.4</v>
      </c>
      <c r="CH9" s="41">
        <v>0.51</v>
      </c>
      <c r="CI9" s="41">
        <v>0.31</v>
      </c>
      <c r="CJ9" s="208">
        <v>0.76</v>
      </c>
      <c r="CK9" s="41">
        <v>0.74</v>
      </c>
      <c r="CL9" s="5" t="s">
        <v>11</v>
      </c>
    </row>
    <row r="10" spans="1:90" ht="15" customHeight="1" x14ac:dyDescent="0.2">
      <c r="A10" s="1"/>
      <c r="B10" s="4" t="s">
        <v>12</v>
      </c>
      <c r="C10" s="17" t="e">
        <f t="shared" ref="C10:BY10" si="10">C7*(1+C9)</f>
        <v>#DIV/0!</v>
      </c>
      <c r="D10" s="17" t="e">
        <f t="shared" si="10"/>
        <v>#DIV/0!</v>
      </c>
      <c r="E10" s="17" t="e">
        <f t="shared" si="10"/>
        <v>#DIV/0!</v>
      </c>
      <c r="F10" s="17" t="e">
        <f t="shared" si="10"/>
        <v>#DIV/0!</v>
      </c>
      <c r="G10" s="17" t="e">
        <f t="shared" si="10"/>
        <v>#DIV/0!</v>
      </c>
      <c r="H10" s="17" t="e">
        <f t="shared" si="10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1">L7*(1+L9)</f>
        <v>#DIV/0!</v>
      </c>
      <c r="M10" s="17" t="e">
        <f t="shared" si="11"/>
        <v>#DIV/0!</v>
      </c>
      <c r="N10" s="17" t="e">
        <f t="shared" si="11"/>
        <v>#DIV/0!</v>
      </c>
      <c r="O10" s="17" t="e">
        <f t="shared" si="11"/>
        <v>#DIV/0!</v>
      </c>
      <c r="P10" s="17" t="e">
        <f t="shared" si="11"/>
        <v>#DIV/0!</v>
      </c>
      <c r="Q10" s="17" t="e">
        <f t="shared" si="11"/>
        <v>#DIV/0!</v>
      </c>
      <c r="R10" s="17" t="e">
        <f t="shared" si="10"/>
        <v>#DIV/0!</v>
      </c>
      <c r="S10" s="17" t="e">
        <f t="shared" si="10"/>
        <v>#DIV/0!</v>
      </c>
      <c r="T10" s="17" t="e">
        <f t="shared" si="10"/>
        <v>#DIV/0!</v>
      </c>
      <c r="U10" s="17" t="e">
        <f t="shared" si="10"/>
        <v>#DIV/0!</v>
      </c>
      <c r="V10" s="17" t="e">
        <f t="shared" si="10"/>
        <v>#DIV/0!</v>
      </c>
      <c r="W10" s="17" t="e">
        <f t="shared" si="10"/>
        <v>#DIV/0!</v>
      </c>
      <c r="X10" s="17" t="e">
        <f>X7*(1+X9)</f>
        <v>#DIV/0!</v>
      </c>
      <c r="Y10" s="17" t="e">
        <f t="shared" si="10"/>
        <v>#DIV/0!</v>
      </c>
      <c r="Z10" s="17" t="e">
        <f t="shared" si="10"/>
        <v>#DIV/0!</v>
      </c>
      <c r="AA10" s="17" t="e">
        <f t="shared" si="10"/>
        <v>#DIV/0!</v>
      </c>
      <c r="AB10" s="17" t="e">
        <f t="shared" si="10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0"/>
        <v>#DIV/0!</v>
      </c>
      <c r="AF10" s="17" t="e">
        <f t="shared" si="10"/>
        <v>#DIV/0!</v>
      </c>
      <c r="AG10" s="17" t="e">
        <f t="shared" si="10"/>
        <v>#DIV/0!</v>
      </c>
      <c r="AH10" s="17" t="e">
        <f t="shared" si="10"/>
        <v>#DIV/0!</v>
      </c>
      <c r="AI10" s="17" t="e">
        <f t="shared" si="10"/>
        <v>#DIV/0!</v>
      </c>
      <c r="AJ10" s="17" t="e">
        <f t="shared" si="10"/>
        <v>#DIV/0!</v>
      </c>
      <c r="AK10" s="17" t="e">
        <f t="shared" si="10"/>
        <v>#DIV/0!</v>
      </c>
      <c r="AL10" s="17" t="e">
        <f t="shared" si="10"/>
        <v>#DIV/0!</v>
      </c>
      <c r="AM10" s="17" t="e">
        <f t="shared" si="10"/>
        <v>#DIV/0!</v>
      </c>
      <c r="AN10" s="17" t="e">
        <f t="shared" si="10"/>
        <v>#DIV/0!</v>
      </c>
      <c r="AO10" s="17" t="e">
        <f t="shared" si="10"/>
        <v>#DIV/0!</v>
      </c>
      <c r="AP10" s="17" t="e">
        <f t="shared" si="10"/>
        <v>#DIV/0!</v>
      </c>
      <c r="AQ10" s="17" t="e">
        <f>AQ7*(1+AQ9)</f>
        <v>#DIV/0!</v>
      </c>
      <c r="AR10" s="17" t="e">
        <f t="shared" si="10"/>
        <v>#DIV/0!</v>
      </c>
      <c r="AS10" s="17" t="e">
        <f t="shared" si="10"/>
        <v>#DIV/0!</v>
      </c>
      <c r="AT10" s="17" t="e">
        <f t="shared" si="10"/>
        <v>#DIV/0!</v>
      </c>
      <c r="AU10" s="17" t="e">
        <f t="shared" si="10"/>
        <v>#DIV/0!</v>
      </c>
      <c r="AV10" s="17" t="e">
        <f t="shared" si="10"/>
        <v>#DIV/0!</v>
      </c>
      <c r="AW10" s="17" t="e">
        <f t="shared" si="10"/>
        <v>#DIV/0!</v>
      </c>
      <c r="AX10" s="17" t="e">
        <f>AX7*(1+AX9)</f>
        <v>#DIV/0!</v>
      </c>
      <c r="AY10" s="17" t="e">
        <f t="shared" si="10"/>
        <v>#DIV/0!</v>
      </c>
      <c r="AZ10" s="17" t="e">
        <f t="shared" si="10"/>
        <v>#DIV/0!</v>
      </c>
      <c r="BA10" s="17" t="e">
        <f t="shared" si="10"/>
        <v>#DIV/0!</v>
      </c>
      <c r="BB10" s="17" t="e">
        <f t="shared" si="10"/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>BF7*(1+BF9)</f>
        <v>#DIV/0!</v>
      </c>
      <c r="BG10" s="17" t="e">
        <f>BG7*(1+BG9)</f>
        <v>#DIV/0!</v>
      </c>
      <c r="BH10" s="17" t="e">
        <f t="shared" si="10"/>
        <v>#DIV/0!</v>
      </c>
      <c r="BI10" s="17" t="e">
        <f t="shared" si="10"/>
        <v>#DIV/0!</v>
      </c>
      <c r="BJ10" s="17" t="e">
        <f t="shared" si="10"/>
        <v>#DIV/0!</v>
      </c>
      <c r="BK10" s="17" t="e">
        <f t="shared" si="10"/>
        <v>#DIV/0!</v>
      </c>
      <c r="BL10" s="17" t="e">
        <f>BL7*(1+BL9)</f>
        <v>#DIV/0!</v>
      </c>
      <c r="BM10" s="17" t="e">
        <f t="shared" si="10"/>
        <v>#DIV/0!</v>
      </c>
      <c r="BN10" s="17" t="e">
        <f t="shared" si="10"/>
        <v>#DIV/0!</v>
      </c>
      <c r="BO10" s="17" t="e">
        <f t="shared" si="10"/>
        <v>#DIV/0!</v>
      </c>
      <c r="BP10" s="17" t="e">
        <f>BP7*(1+BP9)</f>
        <v>#DIV/0!</v>
      </c>
      <c r="BQ10" s="17" t="e">
        <f>BQ7*(1+BQ9)</f>
        <v>#DIV/0!</v>
      </c>
      <c r="BR10" s="17" t="e">
        <f t="shared" si="10"/>
        <v>#DIV/0!</v>
      </c>
      <c r="BS10" s="17" t="e">
        <f t="shared" si="10"/>
        <v>#DIV/0!</v>
      </c>
      <c r="BT10" s="17" t="e">
        <f t="shared" si="10"/>
        <v>#DIV/0!</v>
      </c>
      <c r="BU10" s="17" t="e">
        <f t="shared" si="10"/>
        <v>#DIV/0!</v>
      </c>
      <c r="BV10" s="17" t="e">
        <f t="shared" si="10"/>
        <v>#DIV/0!</v>
      </c>
      <c r="BW10" s="17" t="e">
        <f t="shared" si="10"/>
        <v>#DIV/0!</v>
      </c>
      <c r="BX10" s="17" t="e">
        <f t="shared" si="10"/>
        <v>#DIV/0!</v>
      </c>
      <c r="BY10" s="17" t="e">
        <f t="shared" si="10"/>
        <v>#DIV/0!</v>
      </c>
      <c r="BZ10" s="17" t="e">
        <f t="shared" ref="BZ10:CI10" si="12">BZ7*(1+BZ9)</f>
        <v>#DIV/0!</v>
      </c>
      <c r="CA10" s="17" t="e">
        <f t="shared" si="12"/>
        <v>#DIV/0!</v>
      </c>
      <c r="CB10" s="17" t="e">
        <f t="shared" si="12"/>
        <v>#DIV/0!</v>
      </c>
      <c r="CC10" s="17" t="e">
        <f t="shared" si="12"/>
        <v>#DIV/0!</v>
      </c>
      <c r="CD10" s="17" t="e">
        <f t="shared" si="12"/>
        <v>#DIV/0!</v>
      </c>
      <c r="CE10" s="17" t="e">
        <f t="shared" si="12"/>
        <v>#DIV/0!</v>
      </c>
      <c r="CF10" s="17" t="e">
        <f t="shared" si="12"/>
        <v>#DIV/0!</v>
      </c>
      <c r="CG10" s="17" t="e">
        <f t="shared" si="12"/>
        <v>#DIV/0!</v>
      </c>
      <c r="CH10" s="17" t="e">
        <f t="shared" si="12"/>
        <v>#DIV/0!</v>
      </c>
      <c r="CI10" s="17" t="e">
        <f t="shared" si="12"/>
        <v>#DIV/0!</v>
      </c>
      <c r="CJ10" s="207" t="e">
        <f>CJ7*(1+CJ9)</f>
        <v>#DIV/0!</v>
      </c>
      <c r="CK10" s="17" t="e">
        <f>CK7*(1+CK9)</f>
        <v>#DIV/0!</v>
      </c>
      <c r="CL10" s="19" t="e">
        <f>SUM(C10:CJ10)</f>
        <v>#DIV/0!</v>
      </c>
    </row>
    <row r="11" spans="1:90" ht="15" customHeight="1" x14ac:dyDescent="0.2">
      <c r="A11" s="1"/>
      <c r="B11" s="6" t="s">
        <v>13</v>
      </c>
      <c r="C11" s="20" t="e">
        <f t="shared" ref="C11:BY11" si="13">(C10*C4)-C8</f>
        <v>#DIV/0!</v>
      </c>
      <c r="D11" s="20" t="e">
        <f t="shared" si="13"/>
        <v>#DIV/0!</v>
      </c>
      <c r="E11" s="20" t="e">
        <f t="shared" si="13"/>
        <v>#DIV/0!</v>
      </c>
      <c r="F11" s="20" t="e">
        <f t="shared" si="13"/>
        <v>#DIV/0!</v>
      </c>
      <c r="G11" s="20" t="e">
        <f t="shared" si="13"/>
        <v>#DIV/0!</v>
      </c>
      <c r="H11" s="20" t="e">
        <f t="shared" si="13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4">(L10*L4)-L8</f>
        <v>#DIV/0!</v>
      </c>
      <c r="M11" s="20" t="e">
        <f t="shared" si="14"/>
        <v>#DIV/0!</v>
      </c>
      <c r="N11" s="20" t="e">
        <f t="shared" si="14"/>
        <v>#DIV/0!</v>
      </c>
      <c r="O11" s="20" t="e">
        <f t="shared" si="14"/>
        <v>#DIV/0!</v>
      </c>
      <c r="P11" s="20" t="e">
        <f t="shared" si="14"/>
        <v>#DIV/0!</v>
      </c>
      <c r="Q11" s="20" t="e">
        <f t="shared" si="14"/>
        <v>#DIV/0!</v>
      </c>
      <c r="R11" s="20" t="e">
        <f t="shared" si="13"/>
        <v>#DIV/0!</v>
      </c>
      <c r="S11" s="20" t="e">
        <f t="shared" si="13"/>
        <v>#DIV/0!</v>
      </c>
      <c r="T11" s="20" t="e">
        <f t="shared" si="13"/>
        <v>#DIV/0!</v>
      </c>
      <c r="U11" s="20" t="e">
        <f t="shared" si="13"/>
        <v>#DIV/0!</v>
      </c>
      <c r="V11" s="20" t="e">
        <f t="shared" si="13"/>
        <v>#DIV/0!</v>
      </c>
      <c r="W11" s="20" t="e">
        <f t="shared" si="13"/>
        <v>#DIV/0!</v>
      </c>
      <c r="X11" s="20" t="e">
        <f>(X10*X4)-X8</f>
        <v>#DIV/0!</v>
      </c>
      <c r="Y11" s="20" t="e">
        <f t="shared" si="13"/>
        <v>#DIV/0!</v>
      </c>
      <c r="Z11" s="20" t="e">
        <f t="shared" si="13"/>
        <v>#DIV/0!</v>
      </c>
      <c r="AA11" s="20" t="e">
        <f t="shared" si="13"/>
        <v>#DIV/0!</v>
      </c>
      <c r="AB11" s="20" t="e">
        <f t="shared" si="13"/>
        <v>#DIV/0!</v>
      </c>
      <c r="AC11" s="20" t="e">
        <f t="shared" si="13"/>
        <v>#DIV/0!</v>
      </c>
      <c r="AD11" s="20" t="e">
        <f>(AD10*AD4)-AD8</f>
        <v>#DIV/0!</v>
      </c>
      <c r="AE11" s="20" t="e">
        <f t="shared" si="13"/>
        <v>#DIV/0!</v>
      </c>
      <c r="AF11" s="20" t="e">
        <f t="shared" si="13"/>
        <v>#DIV/0!</v>
      </c>
      <c r="AG11" s="20" t="e">
        <f t="shared" si="13"/>
        <v>#DIV/0!</v>
      </c>
      <c r="AH11" s="20" t="e">
        <f t="shared" si="13"/>
        <v>#DIV/0!</v>
      </c>
      <c r="AI11" s="20" t="e">
        <f t="shared" si="13"/>
        <v>#DIV/0!</v>
      </c>
      <c r="AJ11" s="20" t="e">
        <f t="shared" si="13"/>
        <v>#DIV/0!</v>
      </c>
      <c r="AK11" s="20" t="e">
        <f t="shared" si="13"/>
        <v>#DIV/0!</v>
      </c>
      <c r="AL11" s="20" t="e">
        <f t="shared" si="13"/>
        <v>#DIV/0!</v>
      </c>
      <c r="AM11" s="20" t="e">
        <f t="shared" si="13"/>
        <v>#DIV/0!</v>
      </c>
      <c r="AN11" s="20" t="e">
        <f t="shared" si="13"/>
        <v>#DIV/0!</v>
      </c>
      <c r="AO11" s="20" t="e">
        <f t="shared" si="13"/>
        <v>#DIV/0!</v>
      </c>
      <c r="AP11" s="20" t="e">
        <f t="shared" si="13"/>
        <v>#DIV/0!</v>
      </c>
      <c r="AQ11" s="20" t="e">
        <f>(AQ10*AQ4)-AQ8</f>
        <v>#DIV/0!</v>
      </c>
      <c r="AR11" s="20" t="e">
        <f t="shared" si="13"/>
        <v>#DIV/0!</v>
      </c>
      <c r="AS11" s="20" t="e">
        <f t="shared" si="13"/>
        <v>#DIV/0!</v>
      </c>
      <c r="AT11" s="20" t="e">
        <f t="shared" si="13"/>
        <v>#DIV/0!</v>
      </c>
      <c r="AU11" s="20" t="e">
        <f t="shared" si="13"/>
        <v>#DIV/0!</v>
      </c>
      <c r="AV11" s="20" t="e">
        <f t="shared" si="13"/>
        <v>#DIV/0!</v>
      </c>
      <c r="AW11" s="20" t="e">
        <f t="shared" si="13"/>
        <v>#DIV/0!</v>
      </c>
      <c r="AX11" s="20" t="e">
        <f>(AX10*AX4)-AX8</f>
        <v>#DIV/0!</v>
      </c>
      <c r="AY11" s="20" t="e">
        <f t="shared" si="13"/>
        <v>#DIV/0!</v>
      </c>
      <c r="AZ11" s="20" t="e">
        <f t="shared" si="13"/>
        <v>#DIV/0!</v>
      </c>
      <c r="BA11" s="20" t="e">
        <f t="shared" si="13"/>
        <v>#DIV/0!</v>
      </c>
      <c r="BB11" s="20" t="e">
        <f t="shared" si="13"/>
        <v>#DIV/0!</v>
      </c>
      <c r="BC11" s="20" t="e">
        <f t="shared" si="13"/>
        <v>#DIV/0!</v>
      </c>
      <c r="BD11" s="20" t="e">
        <f t="shared" si="13"/>
        <v>#DIV/0!</v>
      </c>
      <c r="BE11" s="20" t="e">
        <f>(BE10*BE4)-BE8</f>
        <v>#DIV/0!</v>
      </c>
      <c r="BF11" s="20" t="e">
        <f>(BF10*BF4)-BF8</f>
        <v>#DIV/0!</v>
      </c>
      <c r="BG11" s="20" t="e">
        <f>(BG10*BG4)-BG8</f>
        <v>#DIV/0!</v>
      </c>
      <c r="BH11" s="20" t="e">
        <f t="shared" si="13"/>
        <v>#DIV/0!</v>
      </c>
      <c r="BI11" s="20" t="e">
        <f t="shared" si="13"/>
        <v>#DIV/0!</v>
      </c>
      <c r="BJ11" s="20" t="e">
        <f t="shared" si="13"/>
        <v>#DIV/0!</v>
      </c>
      <c r="BK11" s="20" t="e">
        <f t="shared" si="13"/>
        <v>#DIV/0!</v>
      </c>
      <c r="BL11" s="20" t="e">
        <f>(BL10*BL4)-BL8</f>
        <v>#DIV/0!</v>
      </c>
      <c r="BM11" s="20" t="e">
        <f t="shared" si="13"/>
        <v>#DIV/0!</v>
      </c>
      <c r="BN11" s="20" t="e">
        <f t="shared" si="13"/>
        <v>#DIV/0!</v>
      </c>
      <c r="BO11" s="20" t="e">
        <f t="shared" si="13"/>
        <v>#DIV/0!</v>
      </c>
      <c r="BP11" s="20" t="e">
        <f>(BP10*BP4)-BP8</f>
        <v>#DIV/0!</v>
      </c>
      <c r="BQ11" s="20" t="e">
        <f>(BQ10*BQ4)-BQ8</f>
        <v>#DIV/0!</v>
      </c>
      <c r="BR11" s="20" t="e">
        <f t="shared" si="13"/>
        <v>#DIV/0!</v>
      </c>
      <c r="BS11" s="20" t="e">
        <f t="shared" si="13"/>
        <v>#DIV/0!</v>
      </c>
      <c r="BT11" s="20" t="e">
        <f t="shared" si="13"/>
        <v>#DIV/0!</v>
      </c>
      <c r="BU11" s="20" t="e">
        <f t="shared" si="13"/>
        <v>#DIV/0!</v>
      </c>
      <c r="BV11" s="20" t="e">
        <f t="shared" si="13"/>
        <v>#DIV/0!</v>
      </c>
      <c r="BW11" s="20" t="e">
        <f t="shared" si="13"/>
        <v>#DIV/0!</v>
      </c>
      <c r="BX11" s="20" t="e">
        <f t="shared" si="13"/>
        <v>#DIV/0!</v>
      </c>
      <c r="BY11" s="20" t="e">
        <f t="shared" si="13"/>
        <v>#DIV/0!</v>
      </c>
      <c r="BZ11" s="20" t="e">
        <f t="shared" ref="BZ11:CI11" si="15">(BZ10*BZ4)-BZ8</f>
        <v>#DIV/0!</v>
      </c>
      <c r="CA11" s="20" t="e">
        <f t="shared" si="15"/>
        <v>#DIV/0!</v>
      </c>
      <c r="CB11" s="20" t="e">
        <f t="shared" si="15"/>
        <v>#DIV/0!</v>
      </c>
      <c r="CC11" s="20" t="e">
        <f t="shared" si="15"/>
        <v>#DIV/0!</v>
      </c>
      <c r="CD11" s="20" t="e">
        <f t="shared" si="15"/>
        <v>#DIV/0!</v>
      </c>
      <c r="CE11" s="20" t="e">
        <f t="shared" si="15"/>
        <v>#DIV/0!</v>
      </c>
      <c r="CF11" s="20" t="e">
        <f t="shared" si="15"/>
        <v>#DIV/0!</v>
      </c>
      <c r="CG11" s="20" t="e">
        <f t="shared" si="15"/>
        <v>#DIV/0!</v>
      </c>
      <c r="CH11" s="20" t="e">
        <f t="shared" si="15"/>
        <v>#DIV/0!</v>
      </c>
      <c r="CI11" s="20" t="e">
        <f t="shared" si="15"/>
        <v>#DIV/0!</v>
      </c>
      <c r="CJ11" s="209" t="e">
        <f>(CJ10*CJ4)-CJ8</f>
        <v>#DIV/0!</v>
      </c>
      <c r="CK11" s="20" t="e">
        <f>(CK10*CK4)-CK8</f>
        <v>#DIV/0!</v>
      </c>
      <c r="CL11" s="21" t="e">
        <f>SUM(C11:CJ11)</f>
        <v>#DIV/0!</v>
      </c>
    </row>
    <row r="12" spans="1:90" ht="15" customHeight="1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10"/>
      <c r="CK12" s="23"/>
      <c r="CL12" s="44" t="e">
        <f>SUM(CL5+CL11)</f>
        <v>#DIV/0!</v>
      </c>
    </row>
    <row r="13" spans="1:90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24"/>
    </row>
    <row r="14" spans="1:90" x14ac:dyDescent="0.2">
      <c r="A14" s="1"/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304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24"/>
    </row>
    <row r="15" spans="1:90" x14ac:dyDescent="0.2">
      <c r="A15" s="1"/>
      <c r="B15" s="8" t="s">
        <v>16</v>
      </c>
      <c r="C15" s="24"/>
      <c r="D15" s="24"/>
      <c r="E15" s="24"/>
      <c r="F15" s="25">
        <f>CL5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304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24"/>
    </row>
    <row r="16" spans="1:90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304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24"/>
    </row>
    <row r="17" spans="1:87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304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26"/>
    </row>
    <row r="18" spans="1:87" x14ac:dyDescent="0.2">
      <c r="A18" s="1"/>
      <c r="B18" s="8" t="s">
        <v>19</v>
      </c>
      <c r="C18" s="24"/>
      <c r="D18" s="24"/>
      <c r="E18" s="24"/>
      <c r="F18" s="25" t="e">
        <f>CL10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304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26"/>
    </row>
    <row r="19" spans="1:87" x14ac:dyDescent="0.2">
      <c r="A19" s="1"/>
      <c r="B19" s="8" t="s">
        <v>20</v>
      </c>
      <c r="C19" s="24"/>
      <c r="D19" s="24"/>
      <c r="E19" s="24"/>
      <c r="F19" s="33" t="e">
        <f>CL11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304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26"/>
    </row>
    <row r="20" spans="1:87" x14ac:dyDescent="0.2">
      <c r="A20" s="1"/>
      <c r="B20" s="8" t="s">
        <v>21</v>
      </c>
      <c r="C20" s="24"/>
      <c r="D20" s="24"/>
      <c r="E20" s="24"/>
      <c r="F20" s="25">
        <f>CL6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36"/>
      <c r="BB20" s="36"/>
      <c r="BC20" s="36"/>
      <c r="BD20" s="36"/>
      <c r="BE20" s="36"/>
      <c r="BF20" s="36"/>
      <c r="BG20" s="36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9"/>
    </row>
    <row r="21" spans="1:87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6"/>
      <c r="BB21" s="36"/>
      <c r="BC21" s="36"/>
      <c r="BD21" s="36"/>
      <c r="BE21" s="36"/>
      <c r="BF21" s="36"/>
      <c r="BG21" s="36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29"/>
    </row>
    <row r="22" spans="1:87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6"/>
      <c r="BB22" s="36"/>
      <c r="BC22" s="36"/>
      <c r="BD22" s="36"/>
      <c r="BE22" s="36"/>
      <c r="BF22" s="36"/>
      <c r="BG22" s="36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29"/>
    </row>
    <row r="23" spans="1:87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6"/>
      <c r="BB23" s="36"/>
      <c r="BC23" s="36"/>
      <c r="BD23" s="36"/>
      <c r="BE23" s="36"/>
      <c r="BF23" s="36"/>
      <c r="BG23" s="36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29"/>
    </row>
    <row r="24" spans="1:87" x14ac:dyDescent="0.2">
      <c r="A24" s="1"/>
      <c r="B24" s="8" t="s">
        <v>24</v>
      </c>
      <c r="C24" s="24"/>
      <c r="D24" s="24"/>
      <c r="E24" s="24"/>
      <c r="F24" s="25">
        <f>CL5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6"/>
      <c r="BB24" s="36"/>
      <c r="BC24" s="36"/>
      <c r="BD24" s="36"/>
      <c r="BE24" s="36"/>
      <c r="BF24" s="36"/>
      <c r="BG24" s="36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29"/>
    </row>
    <row r="25" spans="1:87" x14ac:dyDescent="0.2">
      <c r="A25" s="1"/>
      <c r="B25" s="8" t="s">
        <v>25</v>
      </c>
      <c r="C25" s="24"/>
      <c r="D25" s="24"/>
      <c r="E25" s="24"/>
      <c r="F25" s="25" t="e">
        <f>CL11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6"/>
      <c r="BB25" s="36"/>
      <c r="BC25" s="36"/>
      <c r="BD25" s="36"/>
      <c r="BE25" s="36"/>
      <c r="BF25" s="36"/>
      <c r="BG25" s="36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24"/>
    </row>
    <row r="26" spans="1:87" x14ac:dyDescent="0.2"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28"/>
    </row>
    <row r="27" spans="1:87" x14ac:dyDescent="0.2">
      <c r="T27" s="578"/>
      <c r="U27" s="578"/>
      <c r="V27" s="578"/>
      <c r="W27" s="578"/>
      <c r="X27" s="578"/>
      <c r="Y27" s="578"/>
      <c r="Z27" s="578"/>
      <c r="AA27" s="578"/>
      <c r="AB27" s="578"/>
      <c r="AC27" s="578"/>
      <c r="AD27" s="578"/>
      <c r="AE27" s="578"/>
      <c r="AF27" s="578"/>
      <c r="AG27" s="578"/>
      <c r="AH27" s="578"/>
      <c r="AI27" s="578"/>
      <c r="AJ27" s="578"/>
      <c r="AK27" s="578"/>
      <c r="AL27" s="578"/>
      <c r="AM27" s="578"/>
      <c r="AN27" s="578"/>
      <c r="AO27" s="578"/>
      <c r="AP27" s="578"/>
      <c r="AQ27" s="578"/>
      <c r="AR27" s="578"/>
      <c r="AS27" s="578"/>
      <c r="AT27" s="578"/>
      <c r="AU27" s="578"/>
      <c r="AV27" s="578"/>
      <c r="AW27" s="578"/>
      <c r="AX27" s="578"/>
      <c r="AY27" s="578"/>
      <c r="AZ27" s="578"/>
      <c r="BA27" s="578"/>
      <c r="BB27" s="578"/>
      <c r="BC27" s="578"/>
      <c r="BD27" s="578"/>
      <c r="BE27" s="578"/>
      <c r="BF27" s="578"/>
      <c r="BG27" s="578"/>
      <c r="BH27" s="578"/>
      <c r="BI27" s="578"/>
      <c r="BJ27" s="578"/>
      <c r="BK27" s="578"/>
      <c r="BL27" s="578"/>
      <c r="BM27" s="28"/>
    </row>
    <row r="28" spans="1:87" x14ac:dyDescent="0.2"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8"/>
      <c r="AH28" s="578"/>
      <c r="AI28" s="578"/>
      <c r="AJ28" s="578"/>
      <c r="AK28" s="578"/>
      <c r="AL28" s="578"/>
      <c r="AM28" s="578"/>
      <c r="AN28" s="578"/>
      <c r="AO28" s="578"/>
      <c r="AP28" s="578"/>
      <c r="AQ28" s="578"/>
      <c r="AR28" s="578"/>
      <c r="AS28" s="578"/>
      <c r="AT28" s="578"/>
      <c r="AU28" s="578"/>
      <c r="AV28" s="578"/>
      <c r="AW28" s="578"/>
      <c r="AX28" s="578"/>
      <c r="AY28" s="578"/>
      <c r="AZ28" s="578"/>
      <c r="BA28" s="578"/>
      <c r="BB28" s="578"/>
      <c r="BC28" s="578"/>
      <c r="BD28" s="578"/>
      <c r="BE28" s="578"/>
      <c r="BF28" s="578"/>
      <c r="BG28" s="578"/>
      <c r="BH28" s="578"/>
      <c r="BI28" s="578"/>
      <c r="BJ28" s="578"/>
      <c r="BK28" s="578"/>
      <c r="BL28" s="578"/>
      <c r="BM28" s="28"/>
    </row>
    <row r="29" spans="1:87" x14ac:dyDescent="0.2">
      <c r="T29" s="578"/>
      <c r="U29" s="578"/>
      <c r="V29" s="578"/>
      <c r="W29" s="578"/>
      <c r="X29" s="578"/>
      <c r="Y29" s="578"/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8"/>
      <c r="AM29" s="578"/>
      <c r="AN29" s="578"/>
      <c r="AO29" s="578"/>
      <c r="AP29" s="578"/>
      <c r="AQ29" s="578"/>
      <c r="AR29" s="578"/>
      <c r="AS29" s="578"/>
      <c r="AT29" s="578"/>
      <c r="AU29" s="578"/>
      <c r="AV29" s="578"/>
      <c r="AW29" s="578"/>
      <c r="AX29" s="578"/>
      <c r="AY29" s="578"/>
      <c r="AZ29" s="578"/>
      <c r="BA29" s="578"/>
      <c r="BB29" s="578"/>
      <c r="BC29" s="578"/>
      <c r="BD29" s="578"/>
      <c r="BE29" s="578"/>
      <c r="BF29" s="578"/>
      <c r="BG29" s="578"/>
      <c r="BH29" s="578"/>
      <c r="BI29" s="578"/>
      <c r="BJ29" s="578"/>
      <c r="BK29" s="578"/>
      <c r="BL29" s="578"/>
      <c r="BM29" s="28"/>
    </row>
    <row r="30" spans="1:87" x14ac:dyDescent="0.2">
      <c r="T30" s="578"/>
      <c r="U30" s="578"/>
      <c r="V30" s="578"/>
      <c r="W30" s="578"/>
      <c r="X30" s="578"/>
      <c r="Y30" s="578"/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78"/>
      <c r="BB30" s="578"/>
      <c r="BC30" s="578"/>
      <c r="BD30" s="578"/>
      <c r="BE30" s="578"/>
      <c r="BF30" s="578"/>
      <c r="BG30" s="578"/>
      <c r="BH30" s="578"/>
      <c r="BI30" s="578"/>
      <c r="BJ30" s="578"/>
      <c r="BK30" s="578"/>
      <c r="BL30" s="578"/>
      <c r="BM30" s="28"/>
    </row>
    <row r="31" spans="1:87" x14ac:dyDescent="0.2">
      <c r="T31" s="579"/>
      <c r="U31" s="579"/>
      <c r="V31" s="579"/>
      <c r="W31" s="579"/>
      <c r="X31" s="579"/>
      <c r="Y31" s="579"/>
      <c r="Z31" s="579"/>
      <c r="AA31" s="579"/>
      <c r="AB31" s="579"/>
      <c r="AC31" s="579"/>
      <c r="AD31" s="579"/>
      <c r="AE31" s="579"/>
      <c r="AF31" s="579"/>
      <c r="AG31" s="579"/>
      <c r="AH31" s="579"/>
      <c r="AI31" s="579"/>
      <c r="AJ31" s="579"/>
      <c r="AK31" s="579"/>
      <c r="AL31" s="579"/>
      <c r="AM31" s="579"/>
      <c r="AN31" s="579"/>
      <c r="AO31" s="579"/>
      <c r="AP31" s="579"/>
      <c r="AQ31" s="579"/>
      <c r="AR31" s="579"/>
      <c r="AS31" s="579"/>
      <c r="AT31" s="579"/>
      <c r="AU31" s="579"/>
      <c r="AV31" s="579"/>
      <c r="AW31" s="579"/>
      <c r="AX31" s="579"/>
      <c r="AY31" s="579"/>
      <c r="AZ31" s="579"/>
      <c r="BA31" s="579"/>
      <c r="BB31" s="579"/>
      <c r="BC31" s="579"/>
      <c r="BD31" s="579"/>
      <c r="BE31" s="579"/>
      <c r="BF31" s="579"/>
      <c r="BG31" s="579"/>
      <c r="BH31" s="579"/>
      <c r="BI31" s="579"/>
      <c r="BJ31" s="579"/>
      <c r="BK31" s="579"/>
      <c r="BL31" s="579"/>
    </row>
    <row r="32" spans="1:87" x14ac:dyDescent="0.2">
      <c r="T32" s="579"/>
      <c r="U32" s="579"/>
      <c r="V32" s="579"/>
      <c r="W32" s="579"/>
      <c r="X32" s="579"/>
      <c r="Y32" s="579"/>
      <c r="Z32" s="579"/>
      <c r="AA32" s="579"/>
      <c r="AB32" s="579"/>
      <c r="AC32" s="579"/>
      <c r="AD32" s="579"/>
      <c r="AE32" s="579"/>
      <c r="AF32" s="579"/>
      <c r="AG32" s="579"/>
      <c r="AH32" s="579"/>
      <c r="AI32" s="579"/>
      <c r="AJ32" s="579"/>
      <c r="AK32" s="579"/>
      <c r="AL32" s="579"/>
      <c r="AM32" s="579"/>
      <c r="AN32" s="579"/>
      <c r="AO32" s="579"/>
      <c r="AP32" s="579"/>
      <c r="AQ32" s="579"/>
      <c r="AR32" s="579"/>
      <c r="AS32" s="579"/>
      <c r="AT32" s="579"/>
      <c r="AU32" s="579"/>
      <c r="AV32" s="579"/>
      <c r="AW32" s="579"/>
      <c r="AX32" s="579"/>
      <c r="AY32" s="579"/>
      <c r="AZ32" s="579"/>
      <c r="BA32" s="579"/>
      <c r="BB32" s="579"/>
      <c r="BC32" s="579"/>
      <c r="BD32" s="579"/>
      <c r="BE32" s="579"/>
      <c r="BF32" s="579"/>
      <c r="BG32" s="579"/>
      <c r="BH32" s="579"/>
      <c r="BI32" s="579"/>
      <c r="BJ32" s="579"/>
      <c r="BK32" s="579"/>
      <c r="BL32" s="579"/>
    </row>
    <row r="33" spans="20:64" x14ac:dyDescent="0.2">
      <c r="T33" s="579"/>
      <c r="U33" s="579"/>
      <c r="V33" s="579"/>
      <c r="W33" s="579"/>
      <c r="X33" s="579"/>
      <c r="Y33" s="579"/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  <c r="AK33" s="579"/>
      <c r="AL33" s="579"/>
      <c r="AM33" s="579"/>
      <c r="AN33" s="579"/>
      <c r="AO33" s="579"/>
      <c r="AP33" s="579"/>
      <c r="AQ33" s="579"/>
      <c r="AR33" s="579"/>
      <c r="AS33" s="579"/>
      <c r="AT33" s="579"/>
      <c r="AU33" s="579"/>
      <c r="AV33" s="579"/>
      <c r="AW33" s="579"/>
      <c r="AX33" s="579"/>
      <c r="AY33" s="579"/>
      <c r="AZ33" s="579"/>
      <c r="BA33" s="579"/>
      <c r="BB33" s="579"/>
      <c r="BC33" s="579"/>
      <c r="BD33" s="579"/>
      <c r="BE33" s="579"/>
      <c r="BF33" s="579"/>
      <c r="BG33" s="579"/>
      <c r="BH33" s="579"/>
      <c r="BI33" s="579"/>
      <c r="BJ33" s="579"/>
      <c r="BK33" s="579"/>
      <c r="BL33" s="579"/>
    </row>
    <row r="34" spans="20:64" x14ac:dyDescent="0.2">
      <c r="T34" s="579"/>
      <c r="U34" s="579"/>
      <c r="V34" s="579"/>
      <c r="W34" s="579"/>
      <c r="X34" s="579"/>
      <c r="Y34" s="579"/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  <c r="AK34" s="579"/>
      <c r="AL34" s="579"/>
      <c r="AM34" s="579"/>
      <c r="AN34" s="579"/>
      <c r="AO34" s="579"/>
      <c r="AP34" s="579"/>
      <c r="AQ34" s="579"/>
      <c r="AR34" s="579"/>
      <c r="AS34" s="579"/>
      <c r="AT34" s="579"/>
      <c r="AU34" s="579"/>
      <c r="AV34" s="579"/>
      <c r="AW34" s="579"/>
      <c r="AX34" s="579"/>
      <c r="AY34" s="579"/>
      <c r="AZ34" s="579"/>
      <c r="BA34" s="579"/>
      <c r="BB34" s="579"/>
      <c r="BC34" s="579"/>
      <c r="BD34" s="579"/>
      <c r="BE34" s="579"/>
      <c r="BF34" s="579"/>
      <c r="BG34" s="579"/>
      <c r="BH34" s="579"/>
      <c r="BI34" s="579"/>
      <c r="BJ34" s="579"/>
      <c r="BK34" s="579"/>
      <c r="BL34" s="579"/>
    </row>
    <row r="35" spans="20:64" x14ac:dyDescent="0.2"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</row>
  </sheetData>
  <mergeCells count="27">
    <mergeCell ref="AZ1:BB1"/>
    <mergeCell ref="C1:H1"/>
    <mergeCell ref="I1:K1"/>
    <mergeCell ref="R1:Y1"/>
    <mergeCell ref="Z1:AE1"/>
    <mergeCell ref="AF1:AR1"/>
    <mergeCell ref="AT1:AY1"/>
    <mergeCell ref="BL1:BO1"/>
    <mergeCell ref="BP1:BS1"/>
    <mergeCell ref="T34:BL34"/>
    <mergeCell ref="T33:BL33"/>
    <mergeCell ref="T32:BL32"/>
    <mergeCell ref="T31:BL31"/>
    <mergeCell ref="T30:BL30"/>
    <mergeCell ref="T29:BL29"/>
    <mergeCell ref="T28:BL28"/>
    <mergeCell ref="T27:BL27"/>
    <mergeCell ref="R18:Y18"/>
    <mergeCell ref="R19:Y19"/>
    <mergeCell ref="BT1:CE1"/>
    <mergeCell ref="CF1:CH1"/>
    <mergeCell ref="R14:Y14"/>
    <mergeCell ref="R15:Y15"/>
    <mergeCell ref="R16:Y16"/>
    <mergeCell ref="R17:Y17"/>
    <mergeCell ref="BC1:BE1"/>
    <mergeCell ref="BG1:BK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5"/>
  <sheetViews>
    <sheetView topLeftCell="F1" workbookViewId="0">
      <selection activeCell="M16" sqref="M16"/>
    </sheetView>
  </sheetViews>
  <sheetFormatPr defaultRowHeight="12.75" x14ac:dyDescent="0.2"/>
  <cols>
    <col min="1" max="1" width="3.7109375" customWidth="1"/>
    <col min="2" max="2" width="29.7109375" customWidth="1"/>
    <col min="3" max="46" width="14.7109375" customWidth="1"/>
    <col min="47" max="63" width="14.7109375" style="27" customWidth="1"/>
    <col min="64" max="87" width="14.7109375" customWidth="1"/>
    <col min="88" max="88" width="15.7109375" customWidth="1"/>
  </cols>
  <sheetData>
    <row r="1" spans="1:88" ht="15" customHeight="1" x14ac:dyDescent="0.2">
      <c r="A1" s="32" t="s">
        <v>33</v>
      </c>
      <c r="B1" s="1" t="s">
        <v>34</v>
      </c>
      <c r="C1" s="573" t="s">
        <v>277</v>
      </c>
      <c r="D1" s="576"/>
      <c r="E1" s="576"/>
      <c r="F1" s="576"/>
      <c r="G1" s="576"/>
      <c r="H1" s="577"/>
      <c r="I1" s="573" t="s">
        <v>278</v>
      </c>
      <c r="J1" s="576"/>
      <c r="K1" s="576"/>
      <c r="L1" s="291"/>
      <c r="M1" s="291"/>
      <c r="N1" s="291"/>
      <c r="O1" s="291"/>
      <c r="P1" s="291"/>
      <c r="Q1" s="291"/>
      <c r="R1" s="573" t="s">
        <v>279</v>
      </c>
      <c r="S1" s="574"/>
      <c r="T1" s="574"/>
      <c r="U1" s="574"/>
      <c r="V1" s="574"/>
      <c r="W1" s="574"/>
      <c r="X1" s="574"/>
      <c r="Y1" s="575"/>
      <c r="Z1" s="573" t="s">
        <v>280</v>
      </c>
      <c r="AA1" s="576"/>
      <c r="AB1" s="576"/>
      <c r="AC1" s="576"/>
      <c r="AD1" s="576"/>
      <c r="AE1" s="576"/>
      <c r="AF1" s="573" t="s">
        <v>281</v>
      </c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193"/>
      <c r="AT1" s="573" t="s">
        <v>282</v>
      </c>
      <c r="AU1" s="574"/>
      <c r="AV1" s="574"/>
      <c r="AW1" s="574"/>
      <c r="AX1" s="574"/>
      <c r="AY1" s="575"/>
      <c r="AZ1" s="573" t="s">
        <v>283</v>
      </c>
      <c r="BA1" s="574"/>
      <c r="BB1" s="575"/>
      <c r="BC1" s="573" t="s">
        <v>284</v>
      </c>
      <c r="BD1" s="576"/>
      <c r="BE1" s="577"/>
      <c r="BF1" s="194"/>
      <c r="BG1" s="573" t="s">
        <v>285</v>
      </c>
      <c r="BH1" s="574"/>
      <c r="BI1" s="574"/>
      <c r="BJ1" s="574"/>
      <c r="BK1" s="575"/>
      <c r="BL1" s="573" t="s">
        <v>286</v>
      </c>
      <c r="BM1" s="576"/>
      <c r="BN1" s="576"/>
      <c r="BO1" s="577"/>
      <c r="BP1" s="573" t="s">
        <v>287</v>
      </c>
      <c r="BQ1" s="574"/>
      <c r="BR1" s="574"/>
      <c r="BS1" s="575"/>
      <c r="BT1" s="569" t="s">
        <v>248</v>
      </c>
      <c r="BU1" s="569"/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70" t="s">
        <v>254</v>
      </c>
      <c r="CG1" s="571"/>
      <c r="CH1" s="571"/>
      <c r="CI1" s="265"/>
      <c r="CJ1" s="195"/>
    </row>
    <row r="2" spans="1:88" ht="15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8" t="s">
        <v>275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68" t="s">
        <v>275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306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8" t="s">
        <v>275</v>
      </c>
      <c r="AY2" s="168" t="s">
        <v>66</v>
      </c>
      <c r="AZ2" s="168" t="s">
        <v>132</v>
      </c>
      <c r="BA2" s="168" t="s">
        <v>133</v>
      </c>
      <c r="BB2" s="168" t="s">
        <v>275</v>
      </c>
      <c r="BC2" s="168" t="s">
        <v>134</v>
      </c>
      <c r="BD2" s="168" t="s">
        <v>135</v>
      </c>
      <c r="BE2" s="168" t="s">
        <v>275</v>
      </c>
      <c r="BF2" s="168" t="s">
        <v>136</v>
      </c>
      <c r="BG2" s="168" t="s">
        <v>123</v>
      </c>
      <c r="BH2" s="168" t="s">
        <v>124</v>
      </c>
      <c r="BI2" s="168" t="s">
        <v>125</v>
      </c>
      <c r="BJ2" s="168" t="s">
        <v>275</v>
      </c>
      <c r="BK2" s="168" t="s">
        <v>66</v>
      </c>
      <c r="BL2" s="168" t="s">
        <v>79</v>
      </c>
      <c r="BM2" s="168" t="s">
        <v>80</v>
      </c>
      <c r="BN2" s="168" t="s">
        <v>252</v>
      </c>
      <c r="BO2" s="168" t="s">
        <v>253</v>
      </c>
      <c r="BP2" s="168" t="s">
        <v>81</v>
      </c>
      <c r="BQ2" s="168" t="s">
        <v>82</v>
      </c>
      <c r="BR2" s="168" t="s">
        <v>84</v>
      </c>
      <c r="BS2" s="168" t="s">
        <v>83</v>
      </c>
      <c r="BT2" s="168" t="s">
        <v>81</v>
      </c>
      <c r="BU2" s="168" t="s">
        <v>82</v>
      </c>
      <c r="BV2" s="168" t="s">
        <v>84</v>
      </c>
      <c r="BW2" s="168" t="s">
        <v>83</v>
      </c>
      <c r="BX2" s="168" t="s">
        <v>67</v>
      </c>
      <c r="BY2" s="168" t="s">
        <v>249</v>
      </c>
      <c r="BZ2" s="168" t="s">
        <v>250</v>
      </c>
      <c r="CA2" s="168" t="s">
        <v>251</v>
      </c>
      <c r="CB2" s="168" t="s">
        <v>79</v>
      </c>
      <c r="CC2" s="168" t="s">
        <v>80</v>
      </c>
      <c r="CD2" s="168" t="s">
        <v>252</v>
      </c>
      <c r="CE2" s="168" t="s">
        <v>253</v>
      </c>
      <c r="CF2" s="168" t="s">
        <v>249</v>
      </c>
      <c r="CG2" s="168" t="s">
        <v>79</v>
      </c>
      <c r="CH2" s="168" t="s">
        <v>251</v>
      </c>
      <c r="CI2" s="168" t="s">
        <v>275</v>
      </c>
      <c r="CJ2" s="168" t="s">
        <v>26</v>
      </c>
    </row>
    <row r="3" spans="1:88" x14ac:dyDescent="0.2">
      <c r="A3" s="1"/>
      <c r="B3" s="6" t="s">
        <v>3</v>
      </c>
      <c r="C3" s="118" t="s">
        <v>201</v>
      </c>
      <c r="D3" s="118" t="s">
        <v>201</v>
      </c>
      <c r="E3" s="118" t="s">
        <v>201</v>
      </c>
      <c r="F3" s="118" t="s">
        <v>201</v>
      </c>
      <c r="G3" s="118" t="s">
        <v>201</v>
      </c>
      <c r="H3" s="118" t="s">
        <v>201</v>
      </c>
      <c r="I3" s="118" t="s">
        <v>201</v>
      </c>
      <c r="J3" s="118" t="s">
        <v>201</v>
      </c>
      <c r="K3" s="118" t="s">
        <v>201</v>
      </c>
      <c r="L3" s="118" t="s">
        <v>194</v>
      </c>
      <c r="M3" s="118" t="s">
        <v>194</v>
      </c>
      <c r="N3" s="118" t="s">
        <v>194</v>
      </c>
      <c r="O3" s="118" t="s">
        <v>194</v>
      </c>
      <c r="P3" s="118" t="s">
        <v>194</v>
      </c>
      <c r="Q3" s="118" t="s">
        <v>194</v>
      </c>
      <c r="R3" s="118" t="s">
        <v>201</v>
      </c>
      <c r="S3" s="118" t="s">
        <v>201</v>
      </c>
      <c r="T3" s="118" t="s">
        <v>201</v>
      </c>
      <c r="U3" s="118" t="s">
        <v>201</v>
      </c>
      <c r="V3" s="118" t="s">
        <v>201</v>
      </c>
      <c r="W3" s="118" t="s">
        <v>201</v>
      </c>
      <c r="X3" s="118" t="s">
        <v>201</v>
      </c>
      <c r="Y3" s="118" t="s">
        <v>201</v>
      </c>
      <c r="Z3" s="118" t="s">
        <v>201</v>
      </c>
      <c r="AA3" s="118" t="s">
        <v>201</v>
      </c>
      <c r="AB3" s="118" t="s">
        <v>201</v>
      </c>
      <c r="AC3" s="118" t="s">
        <v>201</v>
      </c>
      <c r="AD3" s="118" t="s">
        <v>201</v>
      </c>
      <c r="AE3" s="118" t="s">
        <v>201</v>
      </c>
      <c r="AF3" s="118" t="s">
        <v>201</v>
      </c>
      <c r="AG3" s="118" t="s">
        <v>201</v>
      </c>
      <c r="AH3" s="118" t="s">
        <v>201</v>
      </c>
      <c r="AI3" s="118" t="s">
        <v>201</v>
      </c>
      <c r="AJ3" s="118" t="s">
        <v>201</v>
      </c>
      <c r="AK3" s="118" t="s">
        <v>201</v>
      </c>
      <c r="AL3" s="118" t="s">
        <v>201</v>
      </c>
      <c r="AM3" s="118" t="s">
        <v>201</v>
      </c>
      <c r="AN3" s="118" t="s">
        <v>201</v>
      </c>
      <c r="AO3" s="118" t="s">
        <v>201</v>
      </c>
      <c r="AP3" s="118" t="s">
        <v>201</v>
      </c>
      <c r="AQ3" s="118" t="s">
        <v>201</v>
      </c>
      <c r="AR3" s="118" t="s">
        <v>201</v>
      </c>
      <c r="AS3" s="118" t="s">
        <v>201</v>
      </c>
      <c r="AT3" s="118" t="s">
        <v>201</v>
      </c>
      <c r="AU3" s="118" t="s">
        <v>201</v>
      </c>
      <c r="AV3" s="118" t="s">
        <v>201</v>
      </c>
      <c r="AW3" s="118" t="s">
        <v>201</v>
      </c>
      <c r="AX3" s="118" t="s">
        <v>201</v>
      </c>
      <c r="AY3" s="118" t="s">
        <v>201</v>
      </c>
      <c r="AZ3" s="118" t="s">
        <v>201</v>
      </c>
      <c r="BA3" s="118" t="s">
        <v>201</v>
      </c>
      <c r="BB3" s="118" t="s">
        <v>201</v>
      </c>
      <c r="BC3" s="118" t="s">
        <v>201</v>
      </c>
      <c r="BD3" s="118" t="s">
        <v>201</v>
      </c>
      <c r="BE3" s="118" t="s">
        <v>201</v>
      </c>
      <c r="BF3" s="118" t="s">
        <v>201</v>
      </c>
      <c r="BG3" s="118" t="s">
        <v>201</v>
      </c>
      <c r="BH3" s="118" t="s">
        <v>201</v>
      </c>
      <c r="BI3" s="118" t="s">
        <v>201</v>
      </c>
      <c r="BJ3" s="118" t="s">
        <v>201</v>
      </c>
      <c r="BK3" s="118" t="s">
        <v>201</v>
      </c>
      <c r="BL3" s="118" t="s">
        <v>201</v>
      </c>
      <c r="BM3" s="118" t="s">
        <v>201</v>
      </c>
      <c r="BN3" s="118" t="s">
        <v>201</v>
      </c>
      <c r="BO3" s="118" t="s">
        <v>201</v>
      </c>
      <c r="BP3" s="118" t="s">
        <v>201</v>
      </c>
      <c r="BQ3" s="118" t="s">
        <v>201</v>
      </c>
      <c r="BR3" s="118" t="s">
        <v>201</v>
      </c>
      <c r="BS3" s="118" t="s">
        <v>201</v>
      </c>
      <c r="BT3" s="118" t="s">
        <v>201</v>
      </c>
      <c r="BU3" s="118" t="s">
        <v>201</v>
      </c>
      <c r="BV3" s="118" t="s">
        <v>201</v>
      </c>
      <c r="BW3" s="118" t="s">
        <v>201</v>
      </c>
      <c r="BX3" s="118" t="s">
        <v>201</v>
      </c>
      <c r="BY3" s="118" t="s">
        <v>201</v>
      </c>
      <c r="BZ3" s="118" t="s">
        <v>201</v>
      </c>
      <c r="CA3" s="118" t="s">
        <v>201</v>
      </c>
      <c r="CB3" s="118" t="s">
        <v>201</v>
      </c>
      <c r="CC3" s="118" t="s">
        <v>201</v>
      </c>
      <c r="CD3" s="118" t="s">
        <v>201</v>
      </c>
      <c r="CE3" s="118" t="s">
        <v>201</v>
      </c>
      <c r="CF3" s="118" t="s">
        <v>201</v>
      </c>
      <c r="CG3" s="118" t="s">
        <v>201</v>
      </c>
      <c r="CH3" s="118" t="s">
        <v>201</v>
      </c>
      <c r="CI3" s="118" t="s">
        <v>201</v>
      </c>
      <c r="CJ3" s="43"/>
    </row>
    <row r="4" spans="1:88" x14ac:dyDescent="0.2">
      <c r="A4" s="1"/>
      <c r="B4" s="2" t="s">
        <v>4</v>
      </c>
      <c r="C4" s="39">
        <v>0.18</v>
      </c>
      <c r="D4" s="39">
        <v>0.18</v>
      </c>
      <c r="E4" s="39">
        <v>0.18</v>
      </c>
      <c r="F4" s="39">
        <v>0.18</v>
      </c>
      <c r="G4" s="39">
        <v>0.18</v>
      </c>
      <c r="H4" s="39">
        <v>0.18</v>
      </c>
      <c r="I4" s="40">
        <v>0.18</v>
      </c>
      <c r="J4" s="40">
        <v>0.25</v>
      </c>
      <c r="K4" s="40">
        <v>0.25</v>
      </c>
      <c r="L4" s="40">
        <v>0.18</v>
      </c>
      <c r="M4" s="40">
        <v>0.18</v>
      </c>
      <c r="N4" s="40">
        <v>0.18</v>
      </c>
      <c r="O4" s="40">
        <v>0.18</v>
      </c>
      <c r="P4" s="40">
        <v>0.18</v>
      </c>
      <c r="Q4" s="40">
        <v>0.18</v>
      </c>
      <c r="R4" s="40">
        <v>0.25</v>
      </c>
      <c r="S4" s="40">
        <v>0.25</v>
      </c>
      <c r="T4" s="40">
        <v>0.25</v>
      </c>
      <c r="U4" s="40">
        <v>0.18</v>
      </c>
      <c r="V4" s="40">
        <v>0.25</v>
      </c>
      <c r="W4" s="40">
        <v>0.25</v>
      </c>
      <c r="X4" s="40">
        <v>0.25</v>
      </c>
      <c r="Y4" s="40">
        <v>0.25</v>
      </c>
      <c r="Z4" s="40">
        <v>0.18</v>
      </c>
      <c r="AA4" s="40">
        <v>0.18</v>
      </c>
      <c r="AB4" s="40">
        <v>0.18</v>
      </c>
      <c r="AC4" s="40">
        <v>0.18</v>
      </c>
      <c r="AD4" s="40">
        <v>0.18</v>
      </c>
      <c r="AE4" s="40">
        <v>0.18</v>
      </c>
      <c r="AF4" s="40">
        <v>0.18</v>
      </c>
      <c r="AG4" s="40">
        <v>0.18</v>
      </c>
      <c r="AH4" s="40">
        <v>0.25</v>
      </c>
      <c r="AI4" s="40">
        <v>0.25</v>
      </c>
      <c r="AJ4" s="40">
        <v>0.25</v>
      </c>
      <c r="AK4" s="40">
        <v>0.25</v>
      </c>
      <c r="AL4" s="40">
        <v>0.25</v>
      </c>
      <c r="AM4" s="40">
        <v>0.25</v>
      </c>
      <c r="AN4" s="40">
        <v>0.25</v>
      </c>
      <c r="AO4" s="40">
        <v>0.18</v>
      </c>
      <c r="AP4" s="40">
        <v>0.18</v>
      </c>
      <c r="AQ4" s="40">
        <v>0.18</v>
      </c>
      <c r="AR4" s="40">
        <v>0.18</v>
      </c>
      <c r="AS4" s="39">
        <v>0.18</v>
      </c>
      <c r="AT4" s="40">
        <v>0.18</v>
      </c>
      <c r="AU4" s="40">
        <v>0.18</v>
      </c>
      <c r="AV4" s="40">
        <v>0.18</v>
      </c>
      <c r="AW4" s="40">
        <v>0.25</v>
      </c>
      <c r="AX4" s="40">
        <v>0.25</v>
      </c>
      <c r="AY4" s="40">
        <v>0.18</v>
      </c>
      <c r="AZ4" s="40">
        <v>0.18</v>
      </c>
      <c r="BA4" s="40">
        <v>0.18</v>
      </c>
      <c r="BB4" s="40">
        <v>0.25</v>
      </c>
      <c r="BC4" s="40">
        <v>0.18</v>
      </c>
      <c r="BD4" s="40">
        <v>0.18</v>
      </c>
      <c r="BE4" s="40">
        <v>0.25</v>
      </c>
      <c r="BF4" s="40">
        <v>0.18</v>
      </c>
      <c r="BG4" s="40">
        <v>0.18</v>
      </c>
      <c r="BH4" s="40">
        <v>0.18</v>
      </c>
      <c r="BI4" s="40">
        <v>0.25</v>
      </c>
      <c r="BJ4" s="40">
        <v>0.25</v>
      </c>
      <c r="BK4" s="40">
        <v>0.18</v>
      </c>
      <c r="BL4" s="40">
        <v>0.18</v>
      </c>
      <c r="BM4" s="39">
        <v>0.25</v>
      </c>
      <c r="BN4" s="40">
        <v>0.18</v>
      </c>
      <c r="BO4" s="39">
        <v>0.25</v>
      </c>
      <c r="BP4" s="40">
        <v>0.25</v>
      </c>
      <c r="BQ4" s="40">
        <v>0.25</v>
      </c>
      <c r="BR4" s="40">
        <v>0.25</v>
      </c>
      <c r="BS4" s="40">
        <v>0.25</v>
      </c>
      <c r="BT4" s="40">
        <v>0.25</v>
      </c>
      <c r="BU4" s="40">
        <v>0.25</v>
      </c>
      <c r="BV4" s="40">
        <v>0.25</v>
      </c>
      <c r="BW4" s="40">
        <v>0.25</v>
      </c>
      <c r="BX4" s="40">
        <v>0.18</v>
      </c>
      <c r="BY4" s="40">
        <v>0.18</v>
      </c>
      <c r="BZ4" s="40">
        <v>0.25</v>
      </c>
      <c r="CA4" s="40">
        <v>0.25</v>
      </c>
      <c r="CB4" s="40">
        <v>0.18</v>
      </c>
      <c r="CC4" s="39">
        <v>0.25</v>
      </c>
      <c r="CD4" s="40">
        <v>0.18</v>
      </c>
      <c r="CE4" s="39">
        <v>0.25</v>
      </c>
      <c r="CF4" s="40">
        <v>0.18</v>
      </c>
      <c r="CG4" s="40">
        <v>0.18</v>
      </c>
      <c r="CH4" s="40">
        <v>0.25</v>
      </c>
      <c r="CI4" s="40">
        <v>0.25</v>
      </c>
      <c r="CJ4" s="3" t="s">
        <v>5</v>
      </c>
    </row>
    <row r="5" spans="1:88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SUM(Pedido!Y80:Y82)</f>
        <v>0</v>
      </c>
      <c r="BG5" s="42">
        <f>Pedido!Y84</f>
        <v>0</v>
      </c>
      <c r="BH5" s="42">
        <f>Pedido!Y85</f>
        <v>0</v>
      </c>
      <c r="BI5" s="42">
        <f>Pedido!Y86</f>
        <v>0</v>
      </c>
      <c r="BJ5" s="42">
        <f>Pedido!Y87</f>
        <v>0</v>
      </c>
      <c r="BK5" s="42">
        <f>Pedido!Y88</f>
        <v>0</v>
      </c>
      <c r="BL5" s="42">
        <f>Pedido!Y91</f>
        <v>0</v>
      </c>
      <c r="BM5" s="42">
        <f>Pedido!Y92</f>
        <v>0</v>
      </c>
      <c r="BN5" s="42">
        <f>Pedido!Y93</f>
        <v>0</v>
      </c>
      <c r="BO5" s="42">
        <f>Pedido!Y94</f>
        <v>0</v>
      </c>
      <c r="BP5" s="42">
        <f>Pedido!Y97</f>
        <v>0</v>
      </c>
      <c r="BQ5" s="42">
        <f>Pedido!Y98</f>
        <v>0</v>
      </c>
      <c r="BR5" s="42">
        <f>Pedido!Y99</f>
        <v>0</v>
      </c>
      <c r="BS5" s="42">
        <f>Pedido!Y100</f>
        <v>0</v>
      </c>
      <c r="BT5" s="42">
        <f>Pedido!Y103</f>
        <v>0</v>
      </c>
      <c r="BU5" s="42">
        <f>Pedido!Y104</f>
        <v>0</v>
      </c>
      <c r="BV5" s="42">
        <f>Pedido!Y105</f>
        <v>0</v>
      </c>
      <c r="BW5" s="42">
        <f>Pedido!Y106</f>
        <v>0</v>
      </c>
      <c r="BX5" s="42">
        <f>Pedido!Y107</f>
        <v>0</v>
      </c>
      <c r="BY5" s="42">
        <f>Pedido!Y108</f>
        <v>0</v>
      </c>
      <c r="BZ5" s="42">
        <f>Pedido!Y109</f>
        <v>0</v>
      </c>
      <c r="CA5" s="42">
        <f>Pedido!Y110</f>
        <v>0</v>
      </c>
      <c r="CB5" s="42">
        <f>Pedido!Y113</f>
        <v>0</v>
      </c>
      <c r="CC5" s="42">
        <f>Pedido!Y114</f>
        <v>0</v>
      </c>
      <c r="CD5" s="42">
        <f>Pedido!Y115</f>
        <v>0</v>
      </c>
      <c r="CE5" s="42">
        <f>Pedido!Y116</f>
        <v>0</v>
      </c>
      <c r="CF5" s="42">
        <f>Pedido!Y118</f>
        <v>0</v>
      </c>
      <c r="CG5" s="42">
        <f>Pedido!Y119</f>
        <v>0</v>
      </c>
      <c r="CH5" s="42">
        <f>Pedido!Y120</f>
        <v>0</v>
      </c>
      <c r="CI5" s="42">
        <f>Pedido!Y121</f>
        <v>0</v>
      </c>
      <c r="CJ5" s="16">
        <f>SUM(C5:CI5)</f>
        <v>0</v>
      </c>
    </row>
    <row r="6" spans="1:88" x14ac:dyDescent="0.2">
      <c r="A6" s="1"/>
      <c r="B6" s="4" t="s">
        <v>7</v>
      </c>
      <c r="C6" s="17" t="e">
        <f t="shared" ref="C6:AM6" si="0">$CJ$6/$CJ$5*C5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si="0"/>
        <v>#DIV/0!</v>
      </c>
      <c r="M6" s="17" t="e">
        <f t="shared" si="0"/>
        <v>#DIV/0!</v>
      </c>
      <c r="N6" s="17" t="e">
        <f t="shared" si="0"/>
        <v>#DIV/0!</v>
      </c>
      <c r="O6" s="17" t="e">
        <f t="shared" si="0"/>
        <v>#DIV/0!</v>
      </c>
      <c r="P6" s="17" t="e">
        <f t="shared" si="0"/>
        <v>#DIV/0!</v>
      </c>
      <c r="Q6" s="17" t="e">
        <f t="shared" si="0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Q6" si="1">$CJ$6/$CJ$5*AN5</f>
        <v>#DIV/0!</v>
      </c>
      <c r="AO6" s="17" t="e">
        <f t="shared" si="1"/>
        <v>#DIV/0!</v>
      </c>
      <c r="AP6" s="17" t="e">
        <f t="shared" si="1"/>
        <v>#DIV/0!</v>
      </c>
      <c r="AQ6" s="17" t="e">
        <f>$CJ$6/$CJ$5*AQ5</f>
        <v>#DIV/0!</v>
      </c>
      <c r="AR6" s="17" t="e">
        <f t="shared" si="1"/>
        <v>#DIV/0!</v>
      </c>
      <c r="AS6" s="17" t="e">
        <f t="shared" si="1"/>
        <v>#DIV/0!</v>
      </c>
      <c r="AT6" s="17" t="e">
        <f t="shared" si="1"/>
        <v>#DIV/0!</v>
      </c>
      <c r="AU6" s="17" t="e">
        <f t="shared" si="1"/>
        <v>#DIV/0!</v>
      </c>
      <c r="AV6" s="17" t="e">
        <f t="shared" si="1"/>
        <v>#DIV/0!</v>
      </c>
      <c r="AW6" s="17" t="e">
        <f t="shared" si="1"/>
        <v>#DIV/0!</v>
      </c>
      <c r="AX6" s="17" t="e">
        <f t="shared" si="1"/>
        <v>#DIV/0!</v>
      </c>
      <c r="AY6" s="17" t="e">
        <f t="shared" si="1"/>
        <v>#DIV/0!</v>
      </c>
      <c r="AZ6" s="17" t="e">
        <f t="shared" si="1"/>
        <v>#DIV/0!</v>
      </c>
      <c r="BA6" s="17" t="e">
        <f t="shared" si="1"/>
        <v>#DIV/0!</v>
      </c>
      <c r="BB6" s="17" t="e">
        <f t="shared" si="1"/>
        <v>#DIV/0!</v>
      </c>
      <c r="BC6" s="17" t="e">
        <f t="shared" si="1"/>
        <v>#DIV/0!</v>
      </c>
      <c r="BD6" s="17" t="e">
        <f t="shared" si="1"/>
        <v>#DIV/0!</v>
      </c>
      <c r="BE6" s="17" t="e">
        <f t="shared" si="1"/>
        <v>#DIV/0!</v>
      </c>
      <c r="BF6" s="17" t="e">
        <f t="shared" si="1"/>
        <v>#DIV/0!</v>
      </c>
      <c r="BG6" s="17" t="e">
        <f t="shared" si="1"/>
        <v>#DIV/0!</v>
      </c>
      <c r="BH6" s="17" t="e">
        <f t="shared" si="1"/>
        <v>#DIV/0!</v>
      </c>
      <c r="BI6" s="17" t="e">
        <f t="shared" si="1"/>
        <v>#DIV/0!</v>
      </c>
      <c r="BJ6" s="17" t="e">
        <f t="shared" si="1"/>
        <v>#DIV/0!</v>
      </c>
      <c r="BK6" s="17" t="e">
        <f t="shared" si="1"/>
        <v>#DIV/0!</v>
      </c>
      <c r="BL6" s="17" t="e">
        <f t="shared" si="1"/>
        <v>#DIV/0!</v>
      </c>
      <c r="BM6" s="17" t="e">
        <f t="shared" si="1"/>
        <v>#DIV/0!</v>
      </c>
      <c r="BN6" s="17" t="e">
        <f t="shared" si="1"/>
        <v>#DIV/0!</v>
      </c>
      <c r="BO6" s="17" t="e">
        <f t="shared" si="1"/>
        <v>#DIV/0!</v>
      </c>
      <c r="BP6" s="17" t="e">
        <f t="shared" si="1"/>
        <v>#DIV/0!</v>
      </c>
      <c r="BQ6" s="17" t="e">
        <f t="shared" si="1"/>
        <v>#DIV/0!</v>
      </c>
      <c r="BR6" s="17" t="e">
        <f t="shared" ref="BR6:BW6" si="2">$CJ$6/$CJ$5*BR5</f>
        <v>#DIV/0!</v>
      </c>
      <c r="BS6" s="17" t="e">
        <f t="shared" si="2"/>
        <v>#DIV/0!</v>
      </c>
      <c r="BT6" s="17" t="e">
        <f t="shared" si="2"/>
        <v>#DIV/0!</v>
      </c>
      <c r="BU6" s="17" t="e">
        <f t="shared" si="2"/>
        <v>#DIV/0!</v>
      </c>
      <c r="BV6" s="17" t="e">
        <f t="shared" si="2"/>
        <v>#DIV/0!</v>
      </c>
      <c r="BW6" s="17" t="e">
        <f t="shared" si="2"/>
        <v>#DIV/0!</v>
      </c>
      <c r="BX6" s="17" t="e">
        <f t="shared" ref="BX6:CI6" si="3">$CJ$6/$CJ$5*BX5</f>
        <v>#DIV/0!</v>
      </c>
      <c r="BY6" s="17" t="e">
        <f t="shared" si="3"/>
        <v>#DIV/0!</v>
      </c>
      <c r="BZ6" s="17" t="e">
        <f t="shared" si="3"/>
        <v>#DIV/0!</v>
      </c>
      <c r="CA6" s="17" t="e">
        <f t="shared" si="3"/>
        <v>#DIV/0!</v>
      </c>
      <c r="CB6" s="17" t="e">
        <f t="shared" si="3"/>
        <v>#DIV/0!</v>
      </c>
      <c r="CC6" s="17" t="e">
        <f t="shared" si="3"/>
        <v>#DIV/0!</v>
      </c>
      <c r="CD6" s="17" t="e">
        <f t="shared" si="3"/>
        <v>#DIV/0!</v>
      </c>
      <c r="CE6" s="17" t="e">
        <f t="shared" si="3"/>
        <v>#DIV/0!</v>
      </c>
      <c r="CF6" s="17" t="e">
        <f t="shared" si="3"/>
        <v>#DIV/0!</v>
      </c>
      <c r="CG6" s="17" t="e">
        <f t="shared" si="3"/>
        <v>#DIV/0!</v>
      </c>
      <c r="CH6" s="17" t="e">
        <f t="shared" si="3"/>
        <v>#DIV/0!</v>
      </c>
      <c r="CI6" s="17" t="e">
        <f t="shared" si="3"/>
        <v>#DIV/0!</v>
      </c>
      <c r="CJ6" s="18">
        <v>0</v>
      </c>
    </row>
    <row r="7" spans="1:88" x14ac:dyDescent="0.2">
      <c r="A7" s="1"/>
      <c r="B7" s="4" t="s">
        <v>8</v>
      </c>
      <c r="C7" s="17" t="e">
        <f t="shared" ref="C7:BW7" si="4">C6+C5</f>
        <v>#DIV/0!</v>
      </c>
      <c r="D7" s="17" t="e">
        <f t="shared" si="4"/>
        <v>#DIV/0!</v>
      </c>
      <c r="E7" s="17" t="e">
        <f t="shared" si="4"/>
        <v>#DIV/0!</v>
      </c>
      <c r="F7" s="17" t="e">
        <f t="shared" si="4"/>
        <v>#DIV/0!</v>
      </c>
      <c r="G7" s="17" t="e">
        <f t="shared" si="4"/>
        <v>#DIV/0!</v>
      </c>
      <c r="H7" s="17" t="e">
        <f t="shared" si="4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5">L6+L5</f>
        <v>#DIV/0!</v>
      </c>
      <c r="M7" s="17" t="e">
        <f t="shared" si="5"/>
        <v>#DIV/0!</v>
      </c>
      <c r="N7" s="17" t="e">
        <f t="shared" si="5"/>
        <v>#DIV/0!</v>
      </c>
      <c r="O7" s="17" t="e">
        <f t="shared" si="5"/>
        <v>#DIV/0!</v>
      </c>
      <c r="P7" s="17" t="e">
        <f t="shared" si="5"/>
        <v>#DIV/0!</v>
      </c>
      <c r="Q7" s="17" t="e">
        <f t="shared" si="5"/>
        <v>#DIV/0!</v>
      </c>
      <c r="R7" s="17" t="e">
        <f t="shared" si="4"/>
        <v>#DIV/0!</v>
      </c>
      <c r="S7" s="17" t="e">
        <f t="shared" si="4"/>
        <v>#DIV/0!</v>
      </c>
      <c r="T7" s="17" t="e">
        <f t="shared" si="4"/>
        <v>#DIV/0!</v>
      </c>
      <c r="U7" s="17" t="e">
        <f t="shared" si="4"/>
        <v>#DIV/0!</v>
      </c>
      <c r="V7" s="17" t="e">
        <f t="shared" si="4"/>
        <v>#DIV/0!</v>
      </c>
      <c r="W7" s="17" t="e">
        <f t="shared" si="4"/>
        <v>#DIV/0!</v>
      </c>
      <c r="X7" s="17" t="e">
        <f>X6+X5</f>
        <v>#DIV/0!</v>
      </c>
      <c r="Y7" s="17" t="e">
        <f t="shared" si="4"/>
        <v>#DIV/0!</v>
      </c>
      <c r="Z7" s="17" t="e">
        <f t="shared" si="4"/>
        <v>#DIV/0!</v>
      </c>
      <c r="AA7" s="17" t="e">
        <f t="shared" si="4"/>
        <v>#DIV/0!</v>
      </c>
      <c r="AB7" s="17" t="e">
        <f t="shared" si="4"/>
        <v>#DIV/0!</v>
      </c>
      <c r="AC7" s="17" t="e">
        <f t="shared" si="4"/>
        <v>#DIV/0!</v>
      </c>
      <c r="AD7" s="17" t="e">
        <f>AD6+AD5</f>
        <v>#DIV/0!</v>
      </c>
      <c r="AE7" s="17" t="e">
        <f t="shared" si="4"/>
        <v>#DIV/0!</v>
      </c>
      <c r="AF7" s="17" t="e">
        <f t="shared" si="4"/>
        <v>#DIV/0!</v>
      </c>
      <c r="AG7" s="17" t="e">
        <f t="shared" si="4"/>
        <v>#DIV/0!</v>
      </c>
      <c r="AH7" s="17" t="e">
        <f t="shared" si="4"/>
        <v>#DIV/0!</v>
      </c>
      <c r="AI7" s="17" t="e">
        <f t="shared" si="4"/>
        <v>#DIV/0!</v>
      </c>
      <c r="AJ7" s="17" t="e">
        <f t="shared" si="4"/>
        <v>#DIV/0!</v>
      </c>
      <c r="AK7" s="17" t="e">
        <f t="shared" si="4"/>
        <v>#DIV/0!</v>
      </c>
      <c r="AL7" s="17" t="e">
        <f t="shared" si="4"/>
        <v>#DIV/0!</v>
      </c>
      <c r="AM7" s="17" t="e">
        <f t="shared" si="4"/>
        <v>#DIV/0!</v>
      </c>
      <c r="AN7" s="17" t="e">
        <f t="shared" si="4"/>
        <v>#DIV/0!</v>
      </c>
      <c r="AO7" s="17" t="e">
        <f t="shared" si="4"/>
        <v>#DIV/0!</v>
      </c>
      <c r="AP7" s="17" t="e">
        <f t="shared" si="4"/>
        <v>#DIV/0!</v>
      </c>
      <c r="AQ7" s="17" t="e">
        <f>AQ6+AQ5</f>
        <v>#DIV/0!</v>
      </c>
      <c r="AR7" s="17" t="e">
        <f t="shared" si="4"/>
        <v>#DIV/0!</v>
      </c>
      <c r="AS7" s="17" t="e">
        <f t="shared" si="4"/>
        <v>#DIV/0!</v>
      </c>
      <c r="AT7" s="17" t="e">
        <f t="shared" si="4"/>
        <v>#DIV/0!</v>
      </c>
      <c r="AU7" s="17" t="e">
        <f t="shared" si="4"/>
        <v>#DIV/0!</v>
      </c>
      <c r="AV7" s="17" t="e">
        <f t="shared" si="4"/>
        <v>#DIV/0!</v>
      </c>
      <c r="AW7" s="17" t="e">
        <f t="shared" si="4"/>
        <v>#DIV/0!</v>
      </c>
      <c r="AX7" s="17" t="e">
        <f t="shared" si="4"/>
        <v>#DIV/0!</v>
      </c>
      <c r="AY7" s="17" t="e">
        <f t="shared" si="4"/>
        <v>#DIV/0!</v>
      </c>
      <c r="AZ7" s="17" t="e">
        <f t="shared" si="4"/>
        <v>#DIV/0!</v>
      </c>
      <c r="BA7" s="17" t="e">
        <f t="shared" si="4"/>
        <v>#DIV/0!</v>
      </c>
      <c r="BB7" s="17" t="e">
        <f>BB6+BB5</f>
        <v>#DIV/0!</v>
      </c>
      <c r="BC7" s="17" t="e">
        <f t="shared" si="4"/>
        <v>#DIV/0!</v>
      </c>
      <c r="BD7" s="17" t="e">
        <f t="shared" si="4"/>
        <v>#DIV/0!</v>
      </c>
      <c r="BE7" s="17" t="e">
        <f t="shared" si="4"/>
        <v>#DIV/0!</v>
      </c>
      <c r="BF7" s="17" t="e">
        <f t="shared" si="4"/>
        <v>#DIV/0!</v>
      </c>
      <c r="BG7" s="17" t="e">
        <f t="shared" si="4"/>
        <v>#DIV/0!</v>
      </c>
      <c r="BH7" s="17" t="e">
        <f t="shared" si="4"/>
        <v>#DIV/0!</v>
      </c>
      <c r="BI7" s="17" t="e">
        <f t="shared" si="4"/>
        <v>#DIV/0!</v>
      </c>
      <c r="BJ7" s="17" t="e">
        <f>BJ6+BJ5</f>
        <v>#DIV/0!</v>
      </c>
      <c r="BK7" s="17" t="e">
        <f t="shared" si="4"/>
        <v>#DIV/0!</v>
      </c>
      <c r="BL7" s="17" t="e">
        <f t="shared" si="4"/>
        <v>#DIV/0!</v>
      </c>
      <c r="BM7" s="17" t="e">
        <f t="shared" si="4"/>
        <v>#DIV/0!</v>
      </c>
      <c r="BN7" s="17" t="e">
        <f>BN6+BN5</f>
        <v>#DIV/0!</v>
      </c>
      <c r="BO7" s="17" t="e">
        <f>BO6+BO5</f>
        <v>#DIV/0!</v>
      </c>
      <c r="BP7" s="17" t="e">
        <f t="shared" si="4"/>
        <v>#DIV/0!</v>
      </c>
      <c r="BQ7" s="17" t="e">
        <f t="shared" si="4"/>
        <v>#DIV/0!</v>
      </c>
      <c r="BR7" s="17" t="e">
        <f t="shared" si="4"/>
        <v>#DIV/0!</v>
      </c>
      <c r="BS7" s="17" t="e">
        <f t="shared" si="4"/>
        <v>#DIV/0!</v>
      </c>
      <c r="BT7" s="17" t="e">
        <f t="shared" si="4"/>
        <v>#DIV/0!</v>
      </c>
      <c r="BU7" s="17" t="e">
        <f t="shared" si="4"/>
        <v>#DIV/0!</v>
      </c>
      <c r="BV7" s="17" t="e">
        <f t="shared" si="4"/>
        <v>#DIV/0!</v>
      </c>
      <c r="BW7" s="17" t="e">
        <f t="shared" si="4"/>
        <v>#DIV/0!</v>
      </c>
      <c r="BX7" s="17" t="e">
        <f t="shared" ref="BX7:CG7" si="6">BX6+BX5</f>
        <v>#DIV/0!</v>
      </c>
      <c r="BY7" s="17" t="e">
        <f t="shared" si="6"/>
        <v>#DIV/0!</v>
      </c>
      <c r="BZ7" s="17" t="e">
        <f t="shared" si="6"/>
        <v>#DIV/0!</v>
      </c>
      <c r="CA7" s="17" t="e">
        <f t="shared" si="6"/>
        <v>#DIV/0!</v>
      </c>
      <c r="CB7" s="17" t="e">
        <f t="shared" si="6"/>
        <v>#DIV/0!</v>
      </c>
      <c r="CC7" s="17" t="e">
        <f t="shared" si="6"/>
        <v>#DIV/0!</v>
      </c>
      <c r="CD7" s="17" t="e">
        <f t="shared" si="6"/>
        <v>#DIV/0!</v>
      </c>
      <c r="CE7" s="17" t="e">
        <f t="shared" si="6"/>
        <v>#DIV/0!</v>
      </c>
      <c r="CF7" s="17" t="e">
        <f t="shared" si="6"/>
        <v>#DIV/0!</v>
      </c>
      <c r="CG7" s="17" t="e">
        <f t="shared" si="6"/>
        <v>#DIV/0!</v>
      </c>
      <c r="CH7" s="17" t="e">
        <f>CH6+CH5</f>
        <v>#DIV/0!</v>
      </c>
      <c r="CI7" s="17" t="e">
        <f>CI6+CI5</f>
        <v>#DIV/0!</v>
      </c>
      <c r="CJ7" s="19" t="e">
        <f>SUM(C7:CH7)</f>
        <v>#DIV/0!</v>
      </c>
    </row>
    <row r="8" spans="1:88" x14ac:dyDescent="0.2">
      <c r="A8" s="1"/>
      <c r="B8" s="4" t="s">
        <v>9</v>
      </c>
      <c r="C8" s="17" t="e">
        <f t="shared" ref="C8:I8" si="7">C7*0.12</f>
        <v>#DIV/0!</v>
      </c>
      <c r="D8" s="17" t="e">
        <f t="shared" si="7"/>
        <v>#DIV/0!</v>
      </c>
      <c r="E8" s="17" t="e">
        <f t="shared" si="7"/>
        <v>#DIV/0!</v>
      </c>
      <c r="F8" s="17" t="e">
        <f t="shared" si="7"/>
        <v>#DIV/0!</v>
      </c>
      <c r="G8" s="17" t="e">
        <f t="shared" si="7"/>
        <v>#DIV/0!</v>
      </c>
      <c r="H8" s="17" t="e">
        <f t="shared" si="7"/>
        <v>#DIV/0!</v>
      </c>
      <c r="I8" s="17" t="e">
        <f t="shared" si="7"/>
        <v>#DIV/0!</v>
      </c>
      <c r="J8" s="17" t="e">
        <f>J7*0.12</f>
        <v>#DIV/0!</v>
      </c>
      <c r="K8" s="17" t="e">
        <f>K7*0.12</f>
        <v>#DIV/0!</v>
      </c>
      <c r="L8" s="17" t="e">
        <f t="shared" ref="L8:Q8" si="8">L7*0.12</f>
        <v>#DIV/0!</v>
      </c>
      <c r="M8" s="17" t="e">
        <f t="shared" si="8"/>
        <v>#DIV/0!</v>
      </c>
      <c r="N8" s="17" t="e">
        <f t="shared" si="8"/>
        <v>#DIV/0!</v>
      </c>
      <c r="O8" s="17" t="e">
        <f t="shared" si="8"/>
        <v>#DIV/0!</v>
      </c>
      <c r="P8" s="17" t="e">
        <f t="shared" si="8"/>
        <v>#DIV/0!</v>
      </c>
      <c r="Q8" s="17" t="e">
        <f t="shared" si="8"/>
        <v>#DIV/0!</v>
      </c>
      <c r="R8" s="17" t="e">
        <f t="shared" ref="R8:CG8" si="9">R7*0.12</f>
        <v>#DIV/0!</v>
      </c>
      <c r="S8" s="17" t="e">
        <f t="shared" si="9"/>
        <v>#DIV/0!</v>
      </c>
      <c r="T8" s="17" t="e">
        <f>T7*0.12</f>
        <v>#DIV/0!</v>
      </c>
      <c r="U8" s="17" t="e">
        <f t="shared" si="9"/>
        <v>#DIV/0!</v>
      </c>
      <c r="V8" s="17" t="e">
        <f t="shared" si="9"/>
        <v>#DIV/0!</v>
      </c>
      <c r="W8" s="17" t="e">
        <f t="shared" si="9"/>
        <v>#DIV/0!</v>
      </c>
      <c r="X8" s="17" t="e">
        <f>X7*0.12</f>
        <v>#DIV/0!</v>
      </c>
      <c r="Y8" s="17" t="e">
        <f t="shared" si="9"/>
        <v>#DIV/0!</v>
      </c>
      <c r="Z8" s="17" t="e">
        <f t="shared" si="9"/>
        <v>#DIV/0!</v>
      </c>
      <c r="AA8" s="17" t="e">
        <f t="shared" si="9"/>
        <v>#DIV/0!</v>
      </c>
      <c r="AB8" s="17" t="e">
        <f t="shared" si="9"/>
        <v>#DIV/0!</v>
      </c>
      <c r="AC8" s="17" t="e">
        <f t="shared" si="9"/>
        <v>#DIV/0!</v>
      </c>
      <c r="AD8" s="17" t="e">
        <f>AD7*0.12</f>
        <v>#DIV/0!</v>
      </c>
      <c r="AE8" s="17" t="e">
        <f t="shared" si="9"/>
        <v>#DIV/0!</v>
      </c>
      <c r="AF8" s="17" t="e">
        <f t="shared" si="9"/>
        <v>#DIV/0!</v>
      </c>
      <c r="AG8" s="17" t="e">
        <f t="shared" si="9"/>
        <v>#DIV/0!</v>
      </c>
      <c r="AH8" s="17" t="e">
        <f t="shared" si="9"/>
        <v>#DIV/0!</v>
      </c>
      <c r="AI8" s="17" t="e">
        <f t="shared" si="9"/>
        <v>#DIV/0!</v>
      </c>
      <c r="AJ8" s="17" t="e">
        <f t="shared" si="9"/>
        <v>#DIV/0!</v>
      </c>
      <c r="AK8" s="17" t="e">
        <f t="shared" si="9"/>
        <v>#DIV/0!</v>
      </c>
      <c r="AL8" s="17" t="e">
        <f t="shared" si="9"/>
        <v>#DIV/0!</v>
      </c>
      <c r="AM8" s="17" t="e">
        <f t="shared" si="9"/>
        <v>#DIV/0!</v>
      </c>
      <c r="AN8" s="17" t="e">
        <f t="shared" si="9"/>
        <v>#DIV/0!</v>
      </c>
      <c r="AO8" s="17" t="e">
        <f t="shared" si="9"/>
        <v>#DIV/0!</v>
      </c>
      <c r="AP8" s="17" t="e">
        <f t="shared" si="9"/>
        <v>#DIV/0!</v>
      </c>
      <c r="AQ8" s="17" t="e">
        <f>AQ7*0.12</f>
        <v>#DIV/0!</v>
      </c>
      <c r="AR8" s="17" t="e">
        <f t="shared" si="9"/>
        <v>#DIV/0!</v>
      </c>
      <c r="AS8" s="17" t="e">
        <f t="shared" si="9"/>
        <v>#DIV/0!</v>
      </c>
      <c r="AT8" s="17" t="e">
        <f t="shared" si="9"/>
        <v>#DIV/0!</v>
      </c>
      <c r="AU8" s="17" t="e">
        <f t="shared" si="9"/>
        <v>#DIV/0!</v>
      </c>
      <c r="AV8" s="17" t="e">
        <f t="shared" si="9"/>
        <v>#DIV/0!</v>
      </c>
      <c r="AW8" s="17" t="e">
        <f t="shared" si="9"/>
        <v>#DIV/0!</v>
      </c>
      <c r="AX8" s="17" t="e">
        <f t="shared" si="9"/>
        <v>#DIV/0!</v>
      </c>
      <c r="AY8" s="17" t="e">
        <f t="shared" si="9"/>
        <v>#DIV/0!</v>
      </c>
      <c r="AZ8" s="17" t="e">
        <f t="shared" si="9"/>
        <v>#DIV/0!</v>
      </c>
      <c r="BA8" s="17" t="e">
        <f t="shared" si="9"/>
        <v>#DIV/0!</v>
      </c>
      <c r="BB8" s="17" t="e">
        <f>BB7*0.12</f>
        <v>#DIV/0!</v>
      </c>
      <c r="BC8" s="17" t="e">
        <f t="shared" si="9"/>
        <v>#DIV/0!</v>
      </c>
      <c r="BD8" s="17" t="e">
        <f t="shared" si="9"/>
        <v>#DIV/0!</v>
      </c>
      <c r="BE8" s="17" t="e">
        <f t="shared" si="9"/>
        <v>#DIV/0!</v>
      </c>
      <c r="BF8" s="17" t="e">
        <f t="shared" si="9"/>
        <v>#DIV/0!</v>
      </c>
      <c r="BG8" s="17" t="e">
        <f t="shared" si="9"/>
        <v>#DIV/0!</v>
      </c>
      <c r="BH8" s="17" t="e">
        <f t="shared" si="9"/>
        <v>#DIV/0!</v>
      </c>
      <c r="BI8" s="17" t="e">
        <f t="shared" si="9"/>
        <v>#DIV/0!</v>
      </c>
      <c r="BJ8" s="17" t="e">
        <f>BJ7*0.12</f>
        <v>#DIV/0!</v>
      </c>
      <c r="BK8" s="17" t="e">
        <f t="shared" si="9"/>
        <v>#DIV/0!</v>
      </c>
      <c r="BL8" s="17" t="e">
        <f t="shared" si="9"/>
        <v>#DIV/0!</v>
      </c>
      <c r="BM8" s="17" t="e">
        <f t="shared" si="9"/>
        <v>#DIV/0!</v>
      </c>
      <c r="BN8" s="17" t="e">
        <f>BN7*0.12</f>
        <v>#DIV/0!</v>
      </c>
      <c r="BO8" s="17" t="e">
        <f>BO7*0.12</f>
        <v>#DIV/0!</v>
      </c>
      <c r="BP8" s="17" t="e">
        <f t="shared" si="9"/>
        <v>#DIV/0!</v>
      </c>
      <c r="BQ8" s="17" t="e">
        <f t="shared" si="9"/>
        <v>#DIV/0!</v>
      </c>
      <c r="BR8" s="17" t="e">
        <f t="shared" si="9"/>
        <v>#DIV/0!</v>
      </c>
      <c r="BS8" s="17" t="e">
        <f t="shared" si="9"/>
        <v>#DIV/0!</v>
      </c>
      <c r="BT8" s="17" t="e">
        <f t="shared" si="9"/>
        <v>#DIV/0!</v>
      </c>
      <c r="BU8" s="17" t="e">
        <f t="shared" si="9"/>
        <v>#DIV/0!</v>
      </c>
      <c r="BV8" s="17" t="e">
        <f t="shared" si="9"/>
        <v>#DIV/0!</v>
      </c>
      <c r="BW8" s="17" t="e">
        <f t="shared" si="9"/>
        <v>#DIV/0!</v>
      </c>
      <c r="BX8" s="17" t="e">
        <f t="shared" si="9"/>
        <v>#DIV/0!</v>
      </c>
      <c r="BY8" s="17" t="e">
        <f t="shared" si="9"/>
        <v>#DIV/0!</v>
      </c>
      <c r="BZ8" s="17" t="e">
        <f t="shared" si="9"/>
        <v>#DIV/0!</v>
      </c>
      <c r="CA8" s="17" t="e">
        <f t="shared" si="9"/>
        <v>#DIV/0!</v>
      </c>
      <c r="CB8" s="17" t="e">
        <f t="shared" si="9"/>
        <v>#DIV/0!</v>
      </c>
      <c r="CC8" s="17" t="e">
        <f t="shared" si="9"/>
        <v>#DIV/0!</v>
      </c>
      <c r="CD8" s="17" t="e">
        <f t="shared" si="9"/>
        <v>#DIV/0!</v>
      </c>
      <c r="CE8" s="17" t="e">
        <f t="shared" si="9"/>
        <v>#DIV/0!</v>
      </c>
      <c r="CF8" s="17" t="e">
        <f t="shared" si="9"/>
        <v>#DIV/0!</v>
      </c>
      <c r="CG8" s="17" t="e">
        <f t="shared" si="9"/>
        <v>#DIV/0!</v>
      </c>
      <c r="CH8" s="17" t="e">
        <f>CH7*0.12</f>
        <v>#DIV/0!</v>
      </c>
      <c r="CI8" s="17" t="e">
        <f>CI7*0.12</f>
        <v>#DIV/0!</v>
      </c>
      <c r="CJ8" s="19" t="e">
        <f>SUM(C8:CH8)</f>
        <v>#DIV/0!</v>
      </c>
    </row>
    <row r="9" spans="1:88" x14ac:dyDescent="0.2">
      <c r="A9" s="13"/>
      <c r="B9" s="14" t="s">
        <v>10</v>
      </c>
      <c r="C9" s="41">
        <v>0.51</v>
      </c>
      <c r="D9" s="41">
        <v>0.51</v>
      </c>
      <c r="E9" s="41">
        <v>0.51</v>
      </c>
      <c r="F9" s="41">
        <v>0.51</v>
      </c>
      <c r="G9" s="41">
        <v>0.51</v>
      </c>
      <c r="H9" s="41">
        <v>0.51</v>
      </c>
      <c r="I9" s="41">
        <v>0.51</v>
      </c>
      <c r="J9" s="41">
        <v>0.7</v>
      </c>
      <c r="K9" s="41">
        <v>0.51</v>
      </c>
      <c r="L9" s="41">
        <v>0.51</v>
      </c>
      <c r="M9" s="41">
        <v>0.51</v>
      </c>
      <c r="N9" s="41">
        <v>0.51</v>
      </c>
      <c r="O9" s="41">
        <v>0.51</v>
      </c>
      <c r="P9" s="41">
        <v>0.51</v>
      </c>
      <c r="Q9" s="41">
        <v>0.51</v>
      </c>
      <c r="R9" s="41">
        <v>0.7</v>
      </c>
      <c r="S9" s="41">
        <v>0.7</v>
      </c>
      <c r="T9" s="41">
        <v>0.28000000000000003</v>
      </c>
      <c r="U9" s="41">
        <v>0.51</v>
      </c>
      <c r="V9" s="41">
        <v>0.51</v>
      </c>
      <c r="W9" s="41">
        <v>0.51</v>
      </c>
      <c r="X9" s="41">
        <v>0.74</v>
      </c>
      <c r="Y9" s="41">
        <v>0.74</v>
      </c>
      <c r="Z9" s="41">
        <v>0.51</v>
      </c>
      <c r="AA9" s="41">
        <v>0.51</v>
      </c>
      <c r="AB9" s="41">
        <v>0.51</v>
      </c>
      <c r="AC9" s="41">
        <v>0.51</v>
      </c>
      <c r="AD9" s="41">
        <v>0.51</v>
      </c>
      <c r="AE9" s="41">
        <v>0.51</v>
      </c>
      <c r="AF9" s="41">
        <v>0.51</v>
      </c>
      <c r="AG9" s="41">
        <v>0.51</v>
      </c>
      <c r="AH9" s="41">
        <v>0.28000000000000003</v>
      </c>
      <c r="AI9" s="41">
        <v>0.7</v>
      </c>
      <c r="AJ9" s="41">
        <v>0.74</v>
      </c>
      <c r="AK9" s="41">
        <v>0.51</v>
      </c>
      <c r="AL9" s="41">
        <v>0.51</v>
      </c>
      <c r="AM9" s="41">
        <v>0.51</v>
      </c>
      <c r="AN9" s="41">
        <v>0.51</v>
      </c>
      <c r="AO9" s="41">
        <v>0.51</v>
      </c>
      <c r="AP9" s="41">
        <v>0.51</v>
      </c>
      <c r="AQ9" s="41">
        <v>0.51</v>
      </c>
      <c r="AR9" s="41">
        <v>0.51</v>
      </c>
      <c r="AS9" s="41">
        <v>0.51</v>
      </c>
      <c r="AT9" s="41">
        <v>0.51</v>
      </c>
      <c r="AU9" s="41">
        <v>0.51</v>
      </c>
      <c r="AV9" s="41">
        <v>0.51</v>
      </c>
      <c r="AW9" s="41">
        <v>0.7</v>
      </c>
      <c r="AX9" s="41">
        <v>0.74</v>
      </c>
      <c r="AY9" s="41">
        <v>0.51</v>
      </c>
      <c r="AZ9" s="41">
        <v>0.51</v>
      </c>
      <c r="BA9" s="41">
        <v>0.51</v>
      </c>
      <c r="BB9" s="41">
        <v>0.74</v>
      </c>
      <c r="BC9" s="41">
        <v>0.51</v>
      </c>
      <c r="BD9" s="41">
        <v>0.51</v>
      </c>
      <c r="BE9" s="41">
        <v>0.74</v>
      </c>
      <c r="BF9" s="41">
        <v>0.51</v>
      </c>
      <c r="BG9" s="41">
        <v>0.51</v>
      </c>
      <c r="BH9" s="41">
        <v>0.51</v>
      </c>
      <c r="BI9" s="41">
        <v>0.7</v>
      </c>
      <c r="BJ9" s="41">
        <v>0.74</v>
      </c>
      <c r="BK9" s="41">
        <v>0.51</v>
      </c>
      <c r="BL9" s="41">
        <v>0.31</v>
      </c>
      <c r="BM9" s="41">
        <v>0.4</v>
      </c>
      <c r="BN9" s="41">
        <v>0.31</v>
      </c>
      <c r="BO9" s="41">
        <v>0.4</v>
      </c>
      <c r="BP9" s="41">
        <v>0.28000000000000003</v>
      </c>
      <c r="BQ9" s="41">
        <v>0.28000000000000003</v>
      </c>
      <c r="BR9" s="41">
        <v>0.28000000000000003</v>
      </c>
      <c r="BS9" s="41">
        <v>0.28000000000000003</v>
      </c>
      <c r="BT9" s="41">
        <v>0.28000000000000003</v>
      </c>
      <c r="BU9" s="41">
        <v>0.28000000000000003</v>
      </c>
      <c r="BV9" s="41">
        <v>0.28000000000000003</v>
      </c>
      <c r="BW9" s="41">
        <v>0.28000000000000003</v>
      </c>
      <c r="BX9" s="41">
        <v>0.51</v>
      </c>
      <c r="BY9" s="41">
        <v>0.51</v>
      </c>
      <c r="BZ9" s="41">
        <v>0.28000000000000003</v>
      </c>
      <c r="CA9" s="41">
        <v>0.76</v>
      </c>
      <c r="CB9" s="41">
        <v>0.31</v>
      </c>
      <c r="CC9" s="41">
        <v>0.4</v>
      </c>
      <c r="CD9" s="41">
        <v>0.31</v>
      </c>
      <c r="CE9" s="41">
        <v>0.4</v>
      </c>
      <c r="CF9" s="41">
        <v>0.51</v>
      </c>
      <c r="CG9" s="41">
        <v>0.31</v>
      </c>
      <c r="CH9" s="41">
        <v>0.76</v>
      </c>
      <c r="CI9" s="41">
        <v>0.74</v>
      </c>
      <c r="CJ9" s="5" t="s">
        <v>11</v>
      </c>
    </row>
    <row r="10" spans="1:88" x14ac:dyDescent="0.2">
      <c r="A10" s="1"/>
      <c r="B10" s="4" t="s">
        <v>12</v>
      </c>
      <c r="C10" s="17" t="e">
        <f t="shared" ref="C10:BW10" si="10">C7*(1+C9)</f>
        <v>#DIV/0!</v>
      </c>
      <c r="D10" s="17" t="e">
        <f t="shared" si="10"/>
        <v>#DIV/0!</v>
      </c>
      <c r="E10" s="17" t="e">
        <f t="shared" si="10"/>
        <v>#DIV/0!</v>
      </c>
      <c r="F10" s="17" t="e">
        <f t="shared" si="10"/>
        <v>#DIV/0!</v>
      </c>
      <c r="G10" s="17" t="e">
        <f t="shared" si="10"/>
        <v>#DIV/0!</v>
      </c>
      <c r="H10" s="17" t="e">
        <f t="shared" si="10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1">L7*(1+L9)</f>
        <v>#DIV/0!</v>
      </c>
      <c r="M10" s="17" t="e">
        <f t="shared" si="11"/>
        <v>#DIV/0!</v>
      </c>
      <c r="N10" s="17" t="e">
        <f t="shared" si="11"/>
        <v>#DIV/0!</v>
      </c>
      <c r="O10" s="17" t="e">
        <f t="shared" si="11"/>
        <v>#DIV/0!</v>
      </c>
      <c r="P10" s="17" t="e">
        <f t="shared" si="11"/>
        <v>#DIV/0!</v>
      </c>
      <c r="Q10" s="17" t="e">
        <f t="shared" si="11"/>
        <v>#DIV/0!</v>
      </c>
      <c r="R10" s="17" t="e">
        <f t="shared" si="10"/>
        <v>#DIV/0!</v>
      </c>
      <c r="S10" s="17" t="e">
        <f t="shared" si="10"/>
        <v>#DIV/0!</v>
      </c>
      <c r="T10" s="17" t="e">
        <f t="shared" si="10"/>
        <v>#DIV/0!</v>
      </c>
      <c r="U10" s="17" t="e">
        <f t="shared" si="10"/>
        <v>#DIV/0!</v>
      </c>
      <c r="V10" s="17" t="e">
        <f t="shared" si="10"/>
        <v>#DIV/0!</v>
      </c>
      <c r="W10" s="17" t="e">
        <f t="shared" si="10"/>
        <v>#DIV/0!</v>
      </c>
      <c r="X10" s="17" t="e">
        <f>X7*(1+X9)</f>
        <v>#DIV/0!</v>
      </c>
      <c r="Y10" s="17" t="e">
        <f t="shared" si="10"/>
        <v>#DIV/0!</v>
      </c>
      <c r="Z10" s="17" t="e">
        <f t="shared" si="10"/>
        <v>#DIV/0!</v>
      </c>
      <c r="AA10" s="17" t="e">
        <f t="shared" si="10"/>
        <v>#DIV/0!</v>
      </c>
      <c r="AB10" s="17" t="e">
        <f t="shared" si="10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0"/>
        <v>#DIV/0!</v>
      </c>
      <c r="AF10" s="17" t="e">
        <f t="shared" si="10"/>
        <v>#DIV/0!</v>
      </c>
      <c r="AG10" s="17" t="e">
        <f t="shared" si="10"/>
        <v>#DIV/0!</v>
      </c>
      <c r="AH10" s="17" t="e">
        <f t="shared" si="10"/>
        <v>#DIV/0!</v>
      </c>
      <c r="AI10" s="17" t="e">
        <f t="shared" si="10"/>
        <v>#DIV/0!</v>
      </c>
      <c r="AJ10" s="17" t="e">
        <f t="shared" si="10"/>
        <v>#DIV/0!</v>
      </c>
      <c r="AK10" s="17" t="e">
        <f t="shared" si="10"/>
        <v>#DIV/0!</v>
      </c>
      <c r="AL10" s="17" t="e">
        <f t="shared" si="10"/>
        <v>#DIV/0!</v>
      </c>
      <c r="AM10" s="17" t="e">
        <f t="shared" si="10"/>
        <v>#DIV/0!</v>
      </c>
      <c r="AN10" s="17" t="e">
        <f t="shared" si="10"/>
        <v>#DIV/0!</v>
      </c>
      <c r="AO10" s="17" t="e">
        <f t="shared" si="10"/>
        <v>#DIV/0!</v>
      </c>
      <c r="AP10" s="17" t="e">
        <f t="shared" si="10"/>
        <v>#DIV/0!</v>
      </c>
      <c r="AQ10" s="17" t="e">
        <f>AQ7*(1+AQ9)</f>
        <v>#DIV/0!</v>
      </c>
      <c r="AR10" s="17" t="e">
        <f t="shared" si="10"/>
        <v>#DIV/0!</v>
      </c>
      <c r="AS10" s="17" t="e">
        <f t="shared" si="10"/>
        <v>#DIV/0!</v>
      </c>
      <c r="AT10" s="17" t="e">
        <f t="shared" si="10"/>
        <v>#DIV/0!</v>
      </c>
      <c r="AU10" s="17" t="e">
        <f t="shared" si="10"/>
        <v>#DIV/0!</v>
      </c>
      <c r="AV10" s="17" t="e">
        <f t="shared" si="10"/>
        <v>#DIV/0!</v>
      </c>
      <c r="AW10" s="17" t="e">
        <f t="shared" si="10"/>
        <v>#DIV/0!</v>
      </c>
      <c r="AX10" s="17" t="e">
        <f t="shared" si="10"/>
        <v>#DIV/0!</v>
      </c>
      <c r="AY10" s="17" t="e">
        <f t="shared" si="10"/>
        <v>#DIV/0!</v>
      </c>
      <c r="AZ10" s="17" t="e">
        <f t="shared" si="10"/>
        <v>#DIV/0!</v>
      </c>
      <c r="BA10" s="17" t="e">
        <f t="shared" si="10"/>
        <v>#DIV/0!</v>
      </c>
      <c r="BB10" s="17" t="e">
        <f>BB7*(1+BB9)</f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 t="shared" si="10"/>
        <v>#DIV/0!</v>
      </c>
      <c r="BG10" s="17" t="e">
        <f t="shared" si="10"/>
        <v>#DIV/0!</v>
      </c>
      <c r="BH10" s="17" t="e">
        <f t="shared" si="10"/>
        <v>#DIV/0!</v>
      </c>
      <c r="BI10" s="17" t="e">
        <f t="shared" si="10"/>
        <v>#DIV/0!</v>
      </c>
      <c r="BJ10" s="17" t="e">
        <f t="shared" si="10"/>
        <v>#DIV/0!</v>
      </c>
      <c r="BK10" s="17" t="e">
        <f t="shared" si="10"/>
        <v>#DIV/0!</v>
      </c>
      <c r="BL10" s="17" t="e">
        <f t="shared" si="10"/>
        <v>#DIV/0!</v>
      </c>
      <c r="BM10" s="17" t="e">
        <f t="shared" si="10"/>
        <v>#DIV/0!</v>
      </c>
      <c r="BN10" s="17" t="e">
        <f>BN7*(1+BN9)</f>
        <v>#DIV/0!</v>
      </c>
      <c r="BO10" s="17" t="e">
        <f>BO7*(1+BO9)</f>
        <v>#DIV/0!</v>
      </c>
      <c r="BP10" s="17" t="e">
        <f t="shared" si="10"/>
        <v>#DIV/0!</v>
      </c>
      <c r="BQ10" s="17" t="e">
        <f t="shared" si="10"/>
        <v>#DIV/0!</v>
      </c>
      <c r="BR10" s="17" t="e">
        <f t="shared" si="10"/>
        <v>#DIV/0!</v>
      </c>
      <c r="BS10" s="17" t="e">
        <f t="shared" si="10"/>
        <v>#DIV/0!</v>
      </c>
      <c r="BT10" s="17" t="e">
        <f t="shared" si="10"/>
        <v>#DIV/0!</v>
      </c>
      <c r="BU10" s="17" t="e">
        <f t="shared" si="10"/>
        <v>#DIV/0!</v>
      </c>
      <c r="BV10" s="17" t="e">
        <f t="shared" si="10"/>
        <v>#DIV/0!</v>
      </c>
      <c r="BW10" s="17" t="e">
        <f t="shared" si="10"/>
        <v>#DIV/0!</v>
      </c>
      <c r="BX10" s="17" t="e">
        <f t="shared" ref="BX10:CG10" si="12">BX7*(1+BX9)</f>
        <v>#DIV/0!</v>
      </c>
      <c r="BY10" s="17" t="e">
        <f t="shared" si="12"/>
        <v>#DIV/0!</v>
      </c>
      <c r="BZ10" s="17" t="e">
        <f t="shared" si="12"/>
        <v>#DIV/0!</v>
      </c>
      <c r="CA10" s="17" t="e">
        <f t="shared" si="12"/>
        <v>#DIV/0!</v>
      </c>
      <c r="CB10" s="17" t="e">
        <f t="shared" si="12"/>
        <v>#DIV/0!</v>
      </c>
      <c r="CC10" s="17" t="e">
        <f t="shared" si="12"/>
        <v>#DIV/0!</v>
      </c>
      <c r="CD10" s="17" t="e">
        <f t="shared" si="12"/>
        <v>#DIV/0!</v>
      </c>
      <c r="CE10" s="17" t="e">
        <f t="shared" si="12"/>
        <v>#DIV/0!</v>
      </c>
      <c r="CF10" s="17" t="e">
        <f t="shared" si="12"/>
        <v>#DIV/0!</v>
      </c>
      <c r="CG10" s="17" t="e">
        <f t="shared" si="12"/>
        <v>#DIV/0!</v>
      </c>
      <c r="CH10" s="17" t="e">
        <f>CH7*(1+CH9)</f>
        <v>#DIV/0!</v>
      </c>
      <c r="CI10" s="17" t="e">
        <f>CI7*(1+CI9)</f>
        <v>#DIV/0!</v>
      </c>
      <c r="CJ10" s="19" t="e">
        <f>SUM(C10:CH10)</f>
        <v>#DIV/0!</v>
      </c>
    </row>
    <row r="11" spans="1:88" x14ac:dyDescent="0.2">
      <c r="A11" s="1"/>
      <c r="B11" s="6" t="s">
        <v>13</v>
      </c>
      <c r="C11" s="20" t="e">
        <f t="shared" ref="C11:BW11" si="13">(C10*C4)-C8</f>
        <v>#DIV/0!</v>
      </c>
      <c r="D11" s="20" t="e">
        <f t="shared" si="13"/>
        <v>#DIV/0!</v>
      </c>
      <c r="E11" s="20" t="e">
        <f t="shared" si="13"/>
        <v>#DIV/0!</v>
      </c>
      <c r="F11" s="20" t="e">
        <f t="shared" si="13"/>
        <v>#DIV/0!</v>
      </c>
      <c r="G11" s="20" t="e">
        <f t="shared" si="13"/>
        <v>#DIV/0!</v>
      </c>
      <c r="H11" s="20" t="e">
        <f t="shared" si="13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4">(L10*L4)-L8</f>
        <v>#DIV/0!</v>
      </c>
      <c r="M11" s="20" t="e">
        <f t="shared" si="14"/>
        <v>#DIV/0!</v>
      </c>
      <c r="N11" s="20" t="e">
        <f t="shared" si="14"/>
        <v>#DIV/0!</v>
      </c>
      <c r="O11" s="20" t="e">
        <f t="shared" si="14"/>
        <v>#DIV/0!</v>
      </c>
      <c r="P11" s="20" t="e">
        <f t="shared" si="14"/>
        <v>#DIV/0!</v>
      </c>
      <c r="Q11" s="20" t="e">
        <f t="shared" si="14"/>
        <v>#DIV/0!</v>
      </c>
      <c r="R11" s="20" t="e">
        <f t="shared" si="13"/>
        <v>#DIV/0!</v>
      </c>
      <c r="S11" s="20" t="e">
        <f t="shared" si="13"/>
        <v>#DIV/0!</v>
      </c>
      <c r="T11" s="20" t="e">
        <f t="shared" si="13"/>
        <v>#DIV/0!</v>
      </c>
      <c r="U11" s="20" t="e">
        <f t="shared" si="13"/>
        <v>#DIV/0!</v>
      </c>
      <c r="V11" s="20" t="e">
        <f t="shared" si="13"/>
        <v>#DIV/0!</v>
      </c>
      <c r="W11" s="20" t="e">
        <f t="shared" si="13"/>
        <v>#DIV/0!</v>
      </c>
      <c r="X11" s="20" t="e">
        <f>(X10*X4)-X8</f>
        <v>#DIV/0!</v>
      </c>
      <c r="Y11" s="20" t="e">
        <f t="shared" si="13"/>
        <v>#DIV/0!</v>
      </c>
      <c r="Z11" s="20" t="e">
        <f t="shared" si="13"/>
        <v>#DIV/0!</v>
      </c>
      <c r="AA11" s="20" t="e">
        <f t="shared" si="13"/>
        <v>#DIV/0!</v>
      </c>
      <c r="AB11" s="20" t="e">
        <f t="shared" si="13"/>
        <v>#DIV/0!</v>
      </c>
      <c r="AC11" s="20" t="e">
        <f t="shared" si="13"/>
        <v>#DIV/0!</v>
      </c>
      <c r="AD11" s="20" t="e">
        <f>(AD10*AD4)-AD8</f>
        <v>#DIV/0!</v>
      </c>
      <c r="AE11" s="20" t="e">
        <f t="shared" si="13"/>
        <v>#DIV/0!</v>
      </c>
      <c r="AF11" s="20" t="e">
        <f t="shared" si="13"/>
        <v>#DIV/0!</v>
      </c>
      <c r="AG11" s="20" t="e">
        <f t="shared" si="13"/>
        <v>#DIV/0!</v>
      </c>
      <c r="AH11" s="20" t="e">
        <f t="shared" si="13"/>
        <v>#DIV/0!</v>
      </c>
      <c r="AI11" s="20" t="e">
        <f t="shared" si="13"/>
        <v>#DIV/0!</v>
      </c>
      <c r="AJ11" s="20" t="e">
        <f t="shared" si="13"/>
        <v>#DIV/0!</v>
      </c>
      <c r="AK11" s="20" t="e">
        <f t="shared" si="13"/>
        <v>#DIV/0!</v>
      </c>
      <c r="AL11" s="20" t="e">
        <f t="shared" si="13"/>
        <v>#DIV/0!</v>
      </c>
      <c r="AM11" s="20" t="e">
        <f t="shared" si="13"/>
        <v>#DIV/0!</v>
      </c>
      <c r="AN11" s="20" t="e">
        <f t="shared" si="13"/>
        <v>#DIV/0!</v>
      </c>
      <c r="AO11" s="20" t="e">
        <f t="shared" si="13"/>
        <v>#DIV/0!</v>
      </c>
      <c r="AP11" s="20" t="e">
        <f t="shared" si="13"/>
        <v>#DIV/0!</v>
      </c>
      <c r="AQ11" s="20" t="e">
        <f>(AQ10*AQ4)-AQ8</f>
        <v>#DIV/0!</v>
      </c>
      <c r="AR11" s="20" t="e">
        <f t="shared" si="13"/>
        <v>#DIV/0!</v>
      </c>
      <c r="AS11" s="20" t="e">
        <f t="shared" si="13"/>
        <v>#DIV/0!</v>
      </c>
      <c r="AT11" s="20" t="e">
        <f t="shared" si="13"/>
        <v>#DIV/0!</v>
      </c>
      <c r="AU11" s="20" t="e">
        <f t="shared" si="13"/>
        <v>#DIV/0!</v>
      </c>
      <c r="AV11" s="20" t="e">
        <f t="shared" si="13"/>
        <v>#DIV/0!</v>
      </c>
      <c r="AW11" s="20" t="e">
        <f t="shared" si="13"/>
        <v>#DIV/0!</v>
      </c>
      <c r="AX11" s="20" t="e">
        <f t="shared" si="13"/>
        <v>#DIV/0!</v>
      </c>
      <c r="AY11" s="20" t="e">
        <f t="shared" si="13"/>
        <v>#DIV/0!</v>
      </c>
      <c r="AZ11" s="20" t="e">
        <f t="shared" si="13"/>
        <v>#DIV/0!</v>
      </c>
      <c r="BA11" s="20" t="e">
        <f t="shared" si="13"/>
        <v>#DIV/0!</v>
      </c>
      <c r="BB11" s="20" t="e">
        <f>(BB10*BB4)-BB8</f>
        <v>#DIV/0!</v>
      </c>
      <c r="BC11" s="20" t="e">
        <f t="shared" si="13"/>
        <v>#DIV/0!</v>
      </c>
      <c r="BD11" s="20" t="e">
        <f t="shared" si="13"/>
        <v>#DIV/0!</v>
      </c>
      <c r="BE11" s="20" t="e">
        <f t="shared" si="13"/>
        <v>#DIV/0!</v>
      </c>
      <c r="BF11" s="20" t="e">
        <f t="shared" si="13"/>
        <v>#DIV/0!</v>
      </c>
      <c r="BG11" s="20" t="e">
        <f t="shared" si="13"/>
        <v>#DIV/0!</v>
      </c>
      <c r="BH11" s="20" t="e">
        <f t="shared" si="13"/>
        <v>#DIV/0!</v>
      </c>
      <c r="BI11" s="20" t="e">
        <f t="shared" si="13"/>
        <v>#DIV/0!</v>
      </c>
      <c r="BJ11" s="20" t="e">
        <f>(BJ10*BJ4)-BJ8</f>
        <v>#DIV/0!</v>
      </c>
      <c r="BK11" s="20" t="e">
        <f t="shared" si="13"/>
        <v>#DIV/0!</v>
      </c>
      <c r="BL11" s="20" t="e">
        <f t="shared" si="13"/>
        <v>#DIV/0!</v>
      </c>
      <c r="BM11" s="20" t="e">
        <f t="shared" si="13"/>
        <v>#DIV/0!</v>
      </c>
      <c r="BN11" s="20" t="e">
        <f>(BN10*BN4)-BN8</f>
        <v>#DIV/0!</v>
      </c>
      <c r="BO11" s="20" t="e">
        <f>(BO10*BO4)-BO8</f>
        <v>#DIV/0!</v>
      </c>
      <c r="BP11" s="20" t="e">
        <f t="shared" si="13"/>
        <v>#DIV/0!</v>
      </c>
      <c r="BQ11" s="20" t="e">
        <f t="shared" si="13"/>
        <v>#DIV/0!</v>
      </c>
      <c r="BR11" s="20" t="e">
        <f t="shared" si="13"/>
        <v>#DIV/0!</v>
      </c>
      <c r="BS11" s="20" t="e">
        <f t="shared" si="13"/>
        <v>#DIV/0!</v>
      </c>
      <c r="BT11" s="20" t="e">
        <f t="shared" si="13"/>
        <v>#DIV/0!</v>
      </c>
      <c r="BU11" s="20" t="e">
        <f t="shared" si="13"/>
        <v>#DIV/0!</v>
      </c>
      <c r="BV11" s="20" t="e">
        <f t="shared" si="13"/>
        <v>#DIV/0!</v>
      </c>
      <c r="BW11" s="20" t="e">
        <f t="shared" si="13"/>
        <v>#DIV/0!</v>
      </c>
      <c r="BX11" s="20" t="e">
        <f t="shared" ref="BX11:CG11" si="15">(BX10*BX4)-BX8</f>
        <v>#DIV/0!</v>
      </c>
      <c r="BY11" s="20" t="e">
        <f t="shared" si="15"/>
        <v>#DIV/0!</v>
      </c>
      <c r="BZ11" s="20" t="e">
        <f t="shared" si="15"/>
        <v>#DIV/0!</v>
      </c>
      <c r="CA11" s="20" t="e">
        <f t="shared" si="15"/>
        <v>#DIV/0!</v>
      </c>
      <c r="CB11" s="20" t="e">
        <f t="shared" si="15"/>
        <v>#DIV/0!</v>
      </c>
      <c r="CC11" s="20" t="e">
        <f t="shared" si="15"/>
        <v>#DIV/0!</v>
      </c>
      <c r="CD11" s="20" t="e">
        <f t="shared" si="15"/>
        <v>#DIV/0!</v>
      </c>
      <c r="CE11" s="20" t="e">
        <f t="shared" si="15"/>
        <v>#DIV/0!</v>
      </c>
      <c r="CF11" s="20" t="e">
        <f t="shared" si="15"/>
        <v>#DIV/0!</v>
      </c>
      <c r="CG11" s="20" t="e">
        <f t="shared" si="15"/>
        <v>#DIV/0!</v>
      </c>
      <c r="CH11" s="20" t="e">
        <f>(CH10*CH4)-CH8</f>
        <v>#DIV/0!</v>
      </c>
      <c r="CI11" s="20" t="e">
        <f>(CI10*CI4)-CI8</f>
        <v>#DIV/0!</v>
      </c>
      <c r="CJ11" s="21" t="e">
        <f>SUM(C11:CH11)</f>
        <v>#DIV/0!</v>
      </c>
    </row>
    <row r="12" spans="1:88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44" t="e">
        <f>SUM(CJ5+CJ11)</f>
        <v>#DIV/0!</v>
      </c>
    </row>
    <row r="13" spans="1:88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</row>
    <row r="14" spans="1:88" x14ac:dyDescent="0.2">
      <c r="A14" s="1"/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304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</row>
    <row r="15" spans="1:88" x14ac:dyDescent="0.2">
      <c r="A15" s="1"/>
      <c r="B15" s="8" t="s">
        <v>16</v>
      </c>
      <c r="C15" s="24"/>
      <c r="D15" s="24"/>
      <c r="E15" s="24"/>
      <c r="F15" s="25">
        <f>CJ5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304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</row>
    <row r="16" spans="1:88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304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</row>
    <row r="17" spans="1:87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304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</row>
    <row r="18" spans="1:87" x14ac:dyDescent="0.2">
      <c r="A18" s="1"/>
      <c r="B18" s="8" t="s">
        <v>19</v>
      </c>
      <c r="C18" s="24"/>
      <c r="D18" s="24"/>
      <c r="E18" s="24"/>
      <c r="F18" s="25" t="e">
        <f>CJ10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304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</row>
    <row r="19" spans="1:87" x14ac:dyDescent="0.2">
      <c r="A19" s="1"/>
      <c r="B19" s="8" t="s">
        <v>20</v>
      </c>
      <c r="C19" s="24"/>
      <c r="D19" s="24"/>
      <c r="E19" s="24"/>
      <c r="F19" s="33" t="e">
        <f>CJ11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304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</row>
    <row r="20" spans="1:87" x14ac:dyDescent="0.2">
      <c r="A20" s="1"/>
      <c r="B20" s="8" t="s">
        <v>21</v>
      </c>
      <c r="C20" s="24"/>
      <c r="D20" s="24"/>
      <c r="E20" s="24"/>
      <c r="F20" s="25">
        <f>CJ6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36"/>
      <c r="BA20" s="36"/>
      <c r="BB20" s="36"/>
      <c r="BC20" s="36"/>
      <c r="BD20" s="36"/>
      <c r="BE20" s="36"/>
      <c r="BF20" s="36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</row>
    <row r="21" spans="1:87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6"/>
      <c r="BA21" s="36"/>
      <c r="BB21" s="36"/>
      <c r="BC21" s="36"/>
      <c r="BD21" s="36"/>
      <c r="BE21" s="36"/>
      <c r="BF21" s="36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</row>
    <row r="22" spans="1:87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6"/>
      <c r="BA22" s="36"/>
      <c r="BB22" s="36"/>
      <c r="BC22" s="36"/>
      <c r="BD22" s="36"/>
      <c r="BE22" s="36"/>
      <c r="BF22" s="36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</row>
    <row r="23" spans="1:87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6"/>
      <c r="BA23" s="36"/>
      <c r="BB23" s="36"/>
      <c r="BC23" s="36"/>
      <c r="BD23" s="36"/>
      <c r="BE23" s="36"/>
      <c r="BF23" s="36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</row>
    <row r="24" spans="1:87" x14ac:dyDescent="0.2">
      <c r="A24" s="1"/>
      <c r="B24" s="8" t="s">
        <v>24</v>
      </c>
      <c r="C24" s="24"/>
      <c r="D24" s="24"/>
      <c r="E24" s="24"/>
      <c r="F24" s="25">
        <f>CJ5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6"/>
      <c r="BA24" s="36"/>
      <c r="BB24" s="36"/>
      <c r="BC24" s="36"/>
      <c r="BD24" s="36"/>
      <c r="BE24" s="36"/>
      <c r="BF24" s="36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</row>
    <row r="25" spans="1:87" x14ac:dyDescent="0.2">
      <c r="A25" s="1"/>
      <c r="B25" s="8" t="s">
        <v>25</v>
      </c>
      <c r="C25" s="24"/>
      <c r="D25" s="24"/>
      <c r="E25" s="24"/>
      <c r="F25" s="25" t="e">
        <f>CJ11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6"/>
      <c r="BA25" s="36"/>
      <c r="BB25" s="36"/>
      <c r="BC25" s="36"/>
      <c r="BD25" s="36"/>
      <c r="BE25" s="36"/>
      <c r="BF25" s="36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</row>
    <row r="26" spans="1:87" x14ac:dyDescent="0.2"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28"/>
    </row>
    <row r="27" spans="1:87" x14ac:dyDescent="0.2">
      <c r="T27" s="578"/>
      <c r="U27" s="578"/>
      <c r="V27" s="578"/>
      <c r="W27" s="578"/>
      <c r="X27" s="578"/>
      <c r="Y27" s="578"/>
      <c r="Z27" s="578"/>
      <c r="AA27" s="578"/>
      <c r="AB27" s="578"/>
      <c r="AC27" s="578"/>
      <c r="AD27" s="578"/>
      <c r="AE27" s="578"/>
      <c r="AF27" s="578"/>
      <c r="AG27" s="578"/>
      <c r="AH27" s="578"/>
      <c r="AI27" s="578"/>
      <c r="AJ27" s="578"/>
      <c r="AK27" s="578"/>
      <c r="AL27" s="578"/>
      <c r="AM27" s="578"/>
      <c r="AN27" s="578"/>
      <c r="AO27" s="578"/>
      <c r="AP27" s="578"/>
      <c r="AQ27" s="578"/>
      <c r="AR27" s="578"/>
      <c r="AS27" s="578"/>
      <c r="AT27" s="578"/>
      <c r="AU27" s="578"/>
      <c r="AV27" s="578"/>
      <c r="AW27" s="578"/>
      <c r="AX27" s="578"/>
      <c r="AY27" s="578"/>
      <c r="AZ27" s="578"/>
      <c r="BA27" s="578"/>
      <c r="BB27" s="578"/>
      <c r="BC27" s="578"/>
      <c r="BD27" s="578"/>
      <c r="BE27" s="578"/>
      <c r="BF27" s="578"/>
      <c r="BG27" s="578"/>
      <c r="BH27" s="578"/>
      <c r="BI27" s="578"/>
      <c r="BJ27" s="578"/>
      <c r="BK27" s="578"/>
      <c r="BL27" s="28"/>
    </row>
    <row r="28" spans="1:87" x14ac:dyDescent="0.2"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8"/>
      <c r="AH28" s="578"/>
      <c r="AI28" s="578"/>
      <c r="AJ28" s="578"/>
      <c r="AK28" s="578"/>
      <c r="AL28" s="578"/>
      <c r="AM28" s="578"/>
      <c r="AN28" s="578"/>
      <c r="AO28" s="578"/>
      <c r="AP28" s="578"/>
      <c r="AQ28" s="578"/>
      <c r="AR28" s="578"/>
      <c r="AS28" s="578"/>
      <c r="AT28" s="578"/>
      <c r="AU28" s="578"/>
      <c r="AV28" s="578"/>
      <c r="AW28" s="578"/>
      <c r="AX28" s="578"/>
      <c r="AY28" s="578"/>
      <c r="AZ28" s="578"/>
      <c r="BA28" s="578"/>
      <c r="BB28" s="578"/>
      <c r="BC28" s="578"/>
      <c r="BD28" s="578"/>
      <c r="BE28" s="578"/>
      <c r="BF28" s="578"/>
      <c r="BG28" s="578"/>
      <c r="BH28" s="578"/>
      <c r="BI28" s="578"/>
      <c r="BJ28" s="578"/>
      <c r="BK28" s="578"/>
      <c r="BL28" s="28"/>
    </row>
    <row r="29" spans="1:87" x14ac:dyDescent="0.2">
      <c r="T29" s="578"/>
      <c r="U29" s="578"/>
      <c r="V29" s="578"/>
      <c r="W29" s="578"/>
      <c r="X29" s="578"/>
      <c r="Y29" s="578"/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8"/>
      <c r="AM29" s="578"/>
      <c r="AN29" s="578"/>
      <c r="AO29" s="578"/>
      <c r="AP29" s="578"/>
      <c r="AQ29" s="578"/>
      <c r="AR29" s="578"/>
      <c r="AS29" s="578"/>
      <c r="AT29" s="578"/>
      <c r="AU29" s="578"/>
      <c r="AV29" s="578"/>
      <c r="AW29" s="578"/>
      <c r="AX29" s="578"/>
      <c r="AY29" s="578"/>
      <c r="AZ29" s="578"/>
      <c r="BA29" s="578"/>
      <c r="BB29" s="578"/>
      <c r="BC29" s="578"/>
      <c r="BD29" s="578"/>
      <c r="BE29" s="578"/>
      <c r="BF29" s="578"/>
      <c r="BG29" s="578"/>
      <c r="BH29" s="578"/>
      <c r="BI29" s="578"/>
      <c r="BJ29" s="578"/>
      <c r="BK29" s="578"/>
      <c r="BL29" s="28"/>
    </row>
    <row r="30" spans="1:87" x14ac:dyDescent="0.2">
      <c r="T30" s="578"/>
      <c r="U30" s="578"/>
      <c r="V30" s="578"/>
      <c r="W30" s="578"/>
      <c r="X30" s="578"/>
      <c r="Y30" s="578"/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78"/>
      <c r="BB30" s="578"/>
      <c r="BC30" s="578"/>
      <c r="BD30" s="578"/>
      <c r="BE30" s="578"/>
      <c r="BF30" s="578"/>
      <c r="BG30" s="578"/>
      <c r="BH30" s="578"/>
      <c r="BI30" s="578"/>
      <c r="BJ30" s="578"/>
      <c r="BK30" s="578"/>
      <c r="BL30" s="28"/>
    </row>
    <row r="31" spans="1:87" x14ac:dyDescent="0.2">
      <c r="T31" s="579"/>
      <c r="U31" s="579"/>
      <c r="V31" s="579"/>
      <c r="W31" s="579"/>
      <c r="X31" s="579"/>
      <c r="Y31" s="579"/>
      <c r="Z31" s="579"/>
      <c r="AA31" s="579"/>
      <c r="AB31" s="579"/>
      <c r="AC31" s="579"/>
      <c r="AD31" s="579"/>
      <c r="AE31" s="579"/>
      <c r="AF31" s="579"/>
      <c r="AG31" s="579"/>
      <c r="AH31" s="579"/>
      <c r="AI31" s="579"/>
      <c r="AJ31" s="579"/>
      <c r="AK31" s="579"/>
      <c r="AL31" s="579"/>
      <c r="AM31" s="579"/>
      <c r="AN31" s="579"/>
      <c r="AO31" s="579"/>
      <c r="AP31" s="579"/>
      <c r="AQ31" s="579"/>
      <c r="AR31" s="579"/>
      <c r="AS31" s="579"/>
      <c r="AT31" s="579"/>
      <c r="AU31" s="579"/>
      <c r="AV31" s="579"/>
      <c r="AW31" s="579"/>
      <c r="AX31" s="579"/>
      <c r="AY31" s="579"/>
      <c r="AZ31" s="579"/>
      <c r="BA31" s="579"/>
      <c r="BB31" s="579"/>
      <c r="BC31" s="579"/>
      <c r="BD31" s="579"/>
      <c r="BE31" s="579"/>
      <c r="BF31" s="579"/>
      <c r="BG31" s="579"/>
      <c r="BH31" s="579"/>
      <c r="BI31" s="579"/>
      <c r="BJ31" s="579"/>
      <c r="BK31" s="579"/>
    </row>
    <row r="32" spans="1:87" x14ac:dyDescent="0.2">
      <c r="T32" s="579"/>
      <c r="U32" s="579"/>
      <c r="V32" s="579"/>
      <c r="W32" s="579"/>
      <c r="X32" s="579"/>
      <c r="Y32" s="579"/>
      <c r="Z32" s="579"/>
      <c r="AA32" s="579"/>
      <c r="AB32" s="579"/>
      <c r="AC32" s="579"/>
      <c r="AD32" s="579"/>
      <c r="AE32" s="579"/>
      <c r="AF32" s="579"/>
      <c r="AG32" s="579"/>
      <c r="AH32" s="579"/>
      <c r="AI32" s="579"/>
      <c r="AJ32" s="579"/>
      <c r="AK32" s="579"/>
      <c r="AL32" s="579"/>
      <c r="AM32" s="579"/>
      <c r="AN32" s="579"/>
      <c r="AO32" s="579"/>
      <c r="AP32" s="579"/>
      <c r="AQ32" s="579"/>
      <c r="AR32" s="579"/>
      <c r="AS32" s="579"/>
      <c r="AT32" s="579"/>
      <c r="AU32" s="579"/>
      <c r="AV32" s="579"/>
      <c r="AW32" s="579"/>
      <c r="AX32" s="579"/>
      <c r="AY32" s="579"/>
      <c r="AZ32" s="579"/>
      <c r="BA32" s="579"/>
      <c r="BB32" s="579"/>
      <c r="BC32" s="579"/>
      <c r="BD32" s="579"/>
      <c r="BE32" s="579"/>
      <c r="BF32" s="579"/>
      <c r="BG32" s="579"/>
      <c r="BH32" s="579"/>
      <c r="BI32" s="579"/>
      <c r="BJ32" s="579"/>
      <c r="BK32" s="579"/>
    </row>
    <row r="33" spans="20:63" x14ac:dyDescent="0.2">
      <c r="T33" s="579"/>
      <c r="U33" s="579"/>
      <c r="V33" s="579"/>
      <c r="W33" s="579"/>
      <c r="X33" s="579"/>
      <c r="Y33" s="579"/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  <c r="AK33" s="579"/>
      <c r="AL33" s="579"/>
      <c r="AM33" s="579"/>
      <c r="AN33" s="579"/>
      <c r="AO33" s="579"/>
      <c r="AP33" s="579"/>
      <c r="AQ33" s="579"/>
      <c r="AR33" s="579"/>
      <c r="AS33" s="579"/>
      <c r="AT33" s="579"/>
      <c r="AU33" s="579"/>
      <c r="AV33" s="579"/>
      <c r="AW33" s="579"/>
      <c r="AX33" s="579"/>
      <c r="AY33" s="579"/>
      <c r="AZ33" s="579"/>
      <c r="BA33" s="579"/>
      <c r="BB33" s="579"/>
      <c r="BC33" s="579"/>
      <c r="BD33" s="579"/>
      <c r="BE33" s="579"/>
      <c r="BF33" s="579"/>
      <c r="BG33" s="579"/>
      <c r="BH33" s="579"/>
      <c r="BI33" s="579"/>
      <c r="BJ33" s="579"/>
      <c r="BK33" s="579"/>
    </row>
    <row r="34" spans="20:63" x14ac:dyDescent="0.2">
      <c r="T34" s="579"/>
      <c r="U34" s="579"/>
      <c r="V34" s="579"/>
      <c r="W34" s="579"/>
      <c r="X34" s="579"/>
      <c r="Y34" s="579"/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  <c r="AK34" s="579"/>
      <c r="AL34" s="579"/>
      <c r="AM34" s="579"/>
      <c r="AN34" s="579"/>
      <c r="AO34" s="579"/>
      <c r="AP34" s="579"/>
      <c r="AQ34" s="579"/>
      <c r="AR34" s="579"/>
      <c r="AS34" s="579"/>
      <c r="AT34" s="579"/>
      <c r="AU34" s="579"/>
      <c r="AV34" s="579"/>
      <c r="AW34" s="579"/>
      <c r="AX34" s="579"/>
      <c r="AY34" s="579"/>
      <c r="AZ34" s="579"/>
      <c r="BA34" s="579"/>
      <c r="BB34" s="579"/>
      <c r="BC34" s="579"/>
      <c r="BD34" s="579"/>
      <c r="BE34" s="579"/>
      <c r="BF34" s="579"/>
      <c r="BG34" s="579"/>
      <c r="BH34" s="579"/>
      <c r="BI34" s="579"/>
      <c r="BJ34" s="579"/>
      <c r="BK34" s="579"/>
    </row>
    <row r="35" spans="20:63" x14ac:dyDescent="0.2"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</row>
  </sheetData>
  <mergeCells count="27">
    <mergeCell ref="AZ1:BB1"/>
    <mergeCell ref="R18:Y18"/>
    <mergeCell ref="R19:Y19"/>
    <mergeCell ref="R14:Y14"/>
    <mergeCell ref="R15:Y15"/>
    <mergeCell ref="R16:Y16"/>
    <mergeCell ref="R17:Y17"/>
    <mergeCell ref="BT1:CE1"/>
    <mergeCell ref="CF1:CH1"/>
    <mergeCell ref="T34:BK34"/>
    <mergeCell ref="T33:BK33"/>
    <mergeCell ref="T32:BK32"/>
    <mergeCell ref="T31:BK31"/>
    <mergeCell ref="T30:BK30"/>
    <mergeCell ref="T29:BK29"/>
    <mergeCell ref="T28:BK28"/>
    <mergeCell ref="T27:BK27"/>
    <mergeCell ref="BL1:BO1"/>
    <mergeCell ref="BP1:BS1"/>
    <mergeCell ref="C1:H1"/>
    <mergeCell ref="I1:K1"/>
    <mergeCell ref="R1:Y1"/>
    <mergeCell ref="Z1:AE1"/>
    <mergeCell ref="AF1:AR1"/>
    <mergeCell ref="AT1:AY1"/>
    <mergeCell ref="BC1:BE1"/>
    <mergeCell ref="BG1:BK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1"/>
  <sheetViews>
    <sheetView topLeftCell="G1" workbookViewId="0">
      <selection activeCell="L1" sqref="L1:Q65536"/>
    </sheetView>
  </sheetViews>
  <sheetFormatPr defaultRowHeight="12.75" x14ac:dyDescent="0.2"/>
  <cols>
    <col min="1" max="1" width="3.7109375" style="1" customWidth="1"/>
    <col min="2" max="2" width="29.7109375" style="1" customWidth="1"/>
    <col min="3" max="11" width="15.7109375" style="27" customWidth="1"/>
    <col min="12" max="17" width="14.7109375" customWidth="1"/>
    <col min="18" max="64" width="15.7109375" style="27" customWidth="1"/>
    <col min="65" max="66" width="15.7109375" style="13" customWidth="1"/>
    <col min="67" max="79" width="15.7109375" style="15" customWidth="1"/>
    <col min="80" max="89" width="15.7109375" customWidth="1"/>
  </cols>
  <sheetData>
    <row r="1" spans="1:89" ht="15" customHeight="1" x14ac:dyDescent="0.2">
      <c r="A1" s="32" t="s">
        <v>33</v>
      </c>
      <c r="B1" s="1" t="s">
        <v>34</v>
      </c>
      <c r="C1" s="573" t="s">
        <v>277</v>
      </c>
      <c r="D1" s="576"/>
      <c r="E1" s="576"/>
      <c r="F1" s="576"/>
      <c r="G1" s="576"/>
      <c r="H1" s="577"/>
      <c r="I1" s="573" t="s">
        <v>278</v>
      </c>
      <c r="J1" s="576"/>
      <c r="K1" s="576"/>
      <c r="L1" s="291"/>
      <c r="M1" s="291"/>
      <c r="N1" s="291"/>
      <c r="O1" s="291"/>
      <c r="P1" s="291"/>
      <c r="Q1" s="291"/>
      <c r="R1" s="573" t="s">
        <v>279</v>
      </c>
      <c r="S1" s="574"/>
      <c r="T1" s="574"/>
      <c r="U1" s="574"/>
      <c r="V1" s="574"/>
      <c r="W1" s="574"/>
      <c r="X1" s="574"/>
      <c r="Y1" s="575"/>
      <c r="Z1" s="573" t="s">
        <v>280</v>
      </c>
      <c r="AA1" s="576"/>
      <c r="AB1" s="576"/>
      <c r="AC1" s="576"/>
      <c r="AD1" s="576"/>
      <c r="AE1" s="576"/>
      <c r="AF1" s="573" t="s">
        <v>281</v>
      </c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193"/>
      <c r="AT1" s="573" t="s">
        <v>282</v>
      </c>
      <c r="AU1" s="574"/>
      <c r="AV1" s="574"/>
      <c r="AW1" s="574"/>
      <c r="AX1" s="574"/>
      <c r="AY1" s="575"/>
      <c r="AZ1" s="573" t="s">
        <v>283</v>
      </c>
      <c r="BA1" s="574"/>
      <c r="BB1" s="575"/>
      <c r="BC1" s="573" t="s">
        <v>284</v>
      </c>
      <c r="BD1" s="576"/>
      <c r="BE1" s="577"/>
      <c r="BF1" s="194"/>
      <c r="BG1" s="573" t="s">
        <v>285</v>
      </c>
      <c r="BH1" s="574"/>
      <c r="BI1" s="574"/>
      <c r="BJ1" s="574"/>
      <c r="BK1" s="574"/>
      <c r="BL1" s="575"/>
      <c r="BM1" s="573" t="s">
        <v>286</v>
      </c>
      <c r="BN1" s="576"/>
      <c r="BO1" s="576"/>
      <c r="BP1" s="577"/>
      <c r="BQ1" s="573" t="s">
        <v>287</v>
      </c>
      <c r="BR1" s="574"/>
      <c r="BS1" s="574"/>
      <c r="BT1" s="575"/>
      <c r="BU1" s="569" t="s">
        <v>248</v>
      </c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69"/>
      <c r="CG1" s="570" t="s">
        <v>254</v>
      </c>
      <c r="CH1" s="571"/>
      <c r="CI1" s="259"/>
      <c r="CJ1" s="253"/>
      <c r="CK1" s="195"/>
    </row>
    <row r="2" spans="1:89" ht="12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9" t="s">
        <v>275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90" t="s">
        <v>276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104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90" t="s">
        <v>275</v>
      </c>
      <c r="AY2" s="168" t="s">
        <v>66</v>
      </c>
      <c r="AZ2" s="168" t="s">
        <v>132</v>
      </c>
      <c r="BA2" s="168" t="s">
        <v>133</v>
      </c>
      <c r="BB2" s="190" t="s">
        <v>276</v>
      </c>
      <c r="BC2" s="168" t="s">
        <v>134</v>
      </c>
      <c r="BD2" s="168" t="s">
        <v>135</v>
      </c>
      <c r="BE2" s="190" t="s">
        <v>276</v>
      </c>
      <c r="BF2" s="168" t="s">
        <v>136</v>
      </c>
      <c r="BG2" s="168" t="s">
        <v>123</v>
      </c>
      <c r="BH2" s="168" t="s">
        <v>124</v>
      </c>
      <c r="BI2" s="168" t="s">
        <v>125</v>
      </c>
      <c r="BJ2" s="190" t="s">
        <v>276</v>
      </c>
      <c r="BK2" s="168" t="s">
        <v>66</v>
      </c>
      <c r="BL2" s="168" t="s">
        <v>79</v>
      </c>
      <c r="BM2" s="168" t="s">
        <v>80</v>
      </c>
      <c r="BN2" s="168" t="s">
        <v>252</v>
      </c>
      <c r="BO2" s="168" t="s">
        <v>253</v>
      </c>
      <c r="BP2" s="168" t="s">
        <v>81</v>
      </c>
      <c r="BQ2" s="168" t="s">
        <v>82</v>
      </c>
      <c r="BR2" s="168" t="s">
        <v>84</v>
      </c>
      <c r="BS2" s="168" t="s">
        <v>83</v>
      </c>
      <c r="BT2" s="168" t="s">
        <v>81</v>
      </c>
      <c r="BU2" s="168" t="s">
        <v>82</v>
      </c>
      <c r="BV2" s="168" t="s">
        <v>84</v>
      </c>
      <c r="BW2" s="168" t="s">
        <v>83</v>
      </c>
      <c r="BX2" s="168" t="s">
        <v>67</v>
      </c>
      <c r="BY2" s="168" t="s">
        <v>249</v>
      </c>
      <c r="BZ2" s="168" t="s">
        <v>250</v>
      </c>
      <c r="CA2" s="168" t="s">
        <v>251</v>
      </c>
      <c r="CB2" s="168" t="s">
        <v>79</v>
      </c>
      <c r="CC2" s="168" t="s">
        <v>80</v>
      </c>
      <c r="CD2" s="168" t="s">
        <v>252</v>
      </c>
      <c r="CE2" s="168" t="s">
        <v>253</v>
      </c>
      <c r="CF2" s="168" t="s">
        <v>249</v>
      </c>
      <c r="CG2" s="168" t="s">
        <v>79</v>
      </c>
      <c r="CH2" s="168" t="s">
        <v>251</v>
      </c>
      <c r="CI2" s="190" t="s">
        <v>276</v>
      </c>
      <c r="CJ2" s="170" t="s">
        <v>26</v>
      </c>
    </row>
    <row r="3" spans="1:89" x14ac:dyDescent="0.2">
      <c r="B3" s="6" t="s">
        <v>3</v>
      </c>
      <c r="C3" s="118" t="s">
        <v>35</v>
      </c>
      <c r="D3" s="118" t="s">
        <v>35</v>
      </c>
      <c r="E3" s="118" t="s">
        <v>35</v>
      </c>
      <c r="F3" s="118" t="s">
        <v>35</v>
      </c>
      <c r="G3" s="118" t="s">
        <v>35</v>
      </c>
      <c r="H3" s="118" t="s">
        <v>35</v>
      </c>
      <c r="I3" s="118" t="s">
        <v>35</v>
      </c>
      <c r="J3" s="118" t="s">
        <v>35</v>
      </c>
      <c r="K3" s="118" t="s">
        <v>35</v>
      </c>
      <c r="L3" s="118"/>
      <c r="M3" s="118"/>
      <c r="N3" s="118"/>
      <c r="O3" s="118"/>
      <c r="P3" s="118"/>
      <c r="Q3" s="118"/>
      <c r="R3" s="118" t="s">
        <v>35</v>
      </c>
      <c r="S3" s="118" t="s">
        <v>35</v>
      </c>
      <c r="T3" s="118" t="s">
        <v>35</v>
      </c>
      <c r="U3" s="118" t="s">
        <v>35</v>
      </c>
      <c r="V3" s="118" t="s">
        <v>35</v>
      </c>
      <c r="W3" s="118" t="s">
        <v>35</v>
      </c>
      <c r="X3" s="118" t="s">
        <v>35</v>
      </c>
      <c r="Y3" s="118" t="s">
        <v>35</v>
      </c>
      <c r="Z3" s="118" t="s">
        <v>35</v>
      </c>
      <c r="AA3" s="118" t="s">
        <v>35</v>
      </c>
      <c r="AB3" s="118" t="s">
        <v>35</v>
      </c>
      <c r="AC3" s="118" t="s">
        <v>35</v>
      </c>
      <c r="AD3" s="118" t="s">
        <v>35</v>
      </c>
      <c r="AE3" s="118" t="s">
        <v>35</v>
      </c>
      <c r="AF3" s="118" t="s">
        <v>35</v>
      </c>
      <c r="AG3" s="118" t="s">
        <v>35</v>
      </c>
      <c r="AH3" s="118" t="s">
        <v>35</v>
      </c>
      <c r="AI3" s="118" t="s">
        <v>35</v>
      </c>
      <c r="AJ3" s="118" t="s">
        <v>35</v>
      </c>
      <c r="AK3" s="118" t="s">
        <v>35</v>
      </c>
      <c r="AL3" s="118" t="s">
        <v>35</v>
      </c>
      <c r="AM3" s="118" t="s">
        <v>35</v>
      </c>
      <c r="AN3" s="118" t="s">
        <v>35</v>
      </c>
      <c r="AO3" s="118" t="s">
        <v>35</v>
      </c>
      <c r="AP3" s="118" t="s">
        <v>35</v>
      </c>
      <c r="AQ3" s="118" t="s">
        <v>35</v>
      </c>
      <c r="AR3" s="118" t="s">
        <v>35</v>
      </c>
      <c r="AS3" s="118" t="s">
        <v>35</v>
      </c>
      <c r="AT3" s="118" t="s">
        <v>35</v>
      </c>
      <c r="AU3" s="118" t="s">
        <v>35</v>
      </c>
      <c r="AV3" s="118" t="s">
        <v>35</v>
      </c>
      <c r="AW3" s="118" t="s">
        <v>35</v>
      </c>
      <c r="AX3" s="118" t="s">
        <v>35</v>
      </c>
      <c r="AY3" s="118" t="s">
        <v>35</v>
      </c>
      <c r="AZ3" s="118" t="s">
        <v>35</v>
      </c>
      <c r="BA3" s="118" t="s">
        <v>35</v>
      </c>
      <c r="BB3" s="118" t="s">
        <v>35</v>
      </c>
      <c r="BC3" s="118" t="s">
        <v>35</v>
      </c>
      <c r="BD3" s="118" t="s">
        <v>35</v>
      </c>
      <c r="BE3" s="118" t="s">
        <v>35</v>
      </c>
      <c r="BF3" s="118" t="s">
        <v>35</v>
      </c>
      <c r="BG3" s="118" t="s">
        <v>35</v>
      </c>
      <c r="BH3" s="118" t="s">
        <v>35</v>
      </c>
      <c r="BI3" s="118" t="s">
        <v>35</v>
      </c>
      <c r="BJ3" s="118" t="s">
        <v>35</v>
      </c>
      <c r="BK3" s="118" t="s">
        <v>35</v>
      </c>
      <c r="BL3" s="118" t="s">
        <v>35</v>
      </c>
      <c r="BM3" s="118" t="s">
        <v>35</v>
      </c>
      <c r="BN3" s="118" t="s">
        <v>35</v>
      </c>
      <c r="BO3" s="118" t="s">
        <v>35</v>
      </c>
      <c r="BP3" s="118" t="s">
        <v>35</v>
      </c>
      <c r="BQ3" s="118" t="s">
        <v>35</v>
      </c>
      <c r="BR3" s="118" t="s">
        <v>35</v>
      </c>
      <c r="BS3" s="118" t="s">
        <v>35</v>
      </c>
      <c r="BT3" s="118" t="s">
        <v>35</v>
      </c>
      <c r="BU3" s="118" t="s">
        <v>35</v>
      </c>
      <c r="BV3" s="118" t="s">
        <v>35</v>
      </c>
      <c r="BW3" s="118" t="s">
        <v>35</v>
      </c>
      <c r="BX3" s="118" t="s">
        <v>35</v>
      </c>
      <c r="BY3" s="118" t="s">
        <v>35</v>
      </c>
      <c r="BZ3" s="118" t="s">
        <v>35</v>
      </c>
      <c r="CA3" s="118" t="s">
        <v>35</v>
      </c>
      <c r="CB3" s="118" t="s">
        <v>35</v>
      </c>
      <c r="CC3" s="118" t="s">
        <v>35</v>
      </c>
      <c r="CD3" s="118" t="s">
        <v>35</v>
      </c>
      <c r="CE3" s="118" t="s">
        <v>35</v>
      </c>
      <c r="CF3" s="118" t="s">
        <v>35</v>
      </c>
      <c r="CG3" s="118" t="s">
        <v>35</v>
      </c>
      <c r="CH3" s="118" t="s">
        <v>35</v>
      </c>
      <c r="CI3" s="118" t="s">
        <v>35</v>
      </c>
      <c r="CJ3" s="43"/>
    </row>
    <row r="4" spans="1:89" x14ac:dyDescent="0.2">
      <c r="B4" s="2" t="s">
        <v>4</v>
      </c>
      <c r="C4" s="39">
        <v>0.25</v>
      </c>
      <c r="D4" s="39">
        <v>0.25</v>
      </c>
      <c r="E4" s="39">
        <v>0.25</v>
      </c>
      <c r="F4" s="39">
        <v>0.25</v>
      </c>
      <c r="G4" s="39">
        <v>0.25</v>
      </c>
      <c r="H4" s="39">
        <v>0.25</v>
      </c>
      <c r="I4" s="40">
        <v>0.18</v>
      </c>
      <c r="J4" s="40">
        <v>0.25</v>
      </c>
      <c r="K4" s="40">
        <v>0.25</v>
      </c>
      <c r="L4" s="40">
        <v>0.18</v>
      </c>
      <c r="M4" s="40">
        <v>0.18</v>
      </c>
      <c r="N4" s="40">
        <v>0.18</v>
      </c>
      <c r="O4" s="40">
        <v>0.18</v>
      </c>
      <c r="P4" s="40">
        <v>0.18</v>
      </c>
      <c r="Q4" s="40">
        <v>0.18</v>
      </c>
      <c r="R4" s="40">
        <v>0.25</v>
      </c>
      <c r="S4" s="40">
        <v>0.25</v>
      </c>
      <c r="T4" s="40">
        <v>0.25</v>
      </c>
      <c r="U4" s="40">
        <v>0.18</v>
      </c>
      <c r="V4" s="40">
        <v>0.25</v>
      </c>
      <c r="W4" s="40">
        <v>0.25</v>
      </c>
      <c r="X4" s="40">
        <v>0.25</v>
      </c>
      <c r="Y4" s="40">
        <v>0.25</v>
      </c>
      <c r="Z4" s="40">
        <v>0.18</v>
      </c>
      <c r="AA4" s="40">
        <v>0.18</v>
      </c>
      <c r="AB4" s="40">
        <v>0.18</v>
      </c>
      <c r="AC4" s="40">
        <v>0.18</v>
      </c>
      <c r="AD4" s="40">
        <v>0.18</v>
      </c>
      <c r="AE4" s="40">
        <v>0.18</v>
      </c>
      <c r="AF4" s="40">
        <v>0.18</v>
      </c>
      <c r="AG4" s="40">
        <v>0.18</v>
      </c>
      <c r="AH4" s="40">
        <v>0.25</v>
      </c>
      <c r="AI4" s="40">
        <v>0.25</v>
      </c>
      <c r="AJ4" s="40">
        <v>0.25</v>
      </c>
      <c r="AK4" s="40">
        <v>0.25</v>
      </c>
      <c r="AL4" s="40">
        <v>0.25</v>
      </c>
      <c r="AM4" s="40">
        <v>0.25</v>
      </c>
      <c r="AN4" s="40">
        <v>0.25</v>
      </c>
      <c r="AO4" s="40">
        <v>0.25</v>
      </c>
      <c r="AP4" s="40">
        <v>0.25</v>
      </c>
      <c r="AQ4" s="40">
        <v>0.25</v>
      </c>
      <c r="AR4" s="40">
        <v>0.25</v>
      </c>
      <c r="AS4" s="39">
        <v>0.25</v>
      </c>
      <c r="AT4" s="40">
        <v>0.18</v>
      </c>
      <c r="AU4" s="40">
        <v>0.18</v>
      </c>
      <c r="AV4" s="40">
        <v>0.25</v>
      </c>
      <c r="AW4" s="40">
        <v>0.25</v>
      </c>
      <c r="AX4" s="40">
        <v>0.25</v>
      </c>
      <c r="AY4" s="40">
        <v>0.25</v>
      </c>
      <c r="AZ4" s="40">
        <v>0.18</v>
      </c>
      <c r="BA4" s="40">
        <v>0.25</v>
      </c>
      <c r="BB4" s="40">
        <v>0.25</v>
      </c>
      <c r="BC4" s="40">
        <v>0.18</v>
      </c>
      <c r="BD4" s="40">
        <v>0.25</v>
      </c>
      <c r="BE4" s="40">
        <v>0.25</v>
      </c>
      <c r="BF4" s="40">
        <v>0.18</v>
      </c>
      <c r="BG4" s="40">
        <v>0.18</v>
      </c>
      <c r="BH4" s="40">
        <v>0.25</v>
      </c>
      <c r="BI4" s="40">
        <v>0.25</v>
      </c>
      <c r="BJ4" s="40">
        <v>0.25</v>
      </c>
      <c r="BK4" s="39">
        <v>0.25</v>
      </c>
      <c r="BL4" s="40">
        <v>0.25</v>
      </c>
      <c r="BM4" s="39">
        <v>0.25</v>
      </c>
      <c r="BN4" s="40">
        <v>0.25</v>
      </c>
      <c r="BO4" s="39">
        <v>0.25</v>
      </c>
      <c r="BP4" s="40">
        <v>0.25</v>
      </c>
      <c r="BQ4" s="40">
        <v>0.25</v>
      </c>
      <c r="BR4" s="40">
        <v>0.25</v>
      </c>
      <c r="BS4" s="40">
        <v>0.25</v>
      </c>
      <c r="BT4" s="40">
        <v>0.25</v>
      </c>
      <c r="BU4" s="40">
        <v>0.25</v>
      </c>
      <c r="BV4" s="40">
        <v>0.25</v>
      </c>
      <c r="BW4" s="40">
        <v>0.25</v>
      </c>
      <c r="BX4" s="40">
        <v>0.18</v>
      </c>
      <c r="BY4" s="40">
        <v>0.18</v>
      </c>
      <c r="BZ4" s="40">
        <v>0.25</v>
      </c>
      <c r="CA4" s="40">
        <v>0.18</v>
      </c>
      <c r="CB4" s="40">
        <v>0.25</v>
      </c>
      <c r="CC4" s="39">
        <v>0.25</v>
      </c>
      <c r="CD4" s="40">
        <v>0.25</v>
      </c>
      <c r="CE4" s="39">
        <v>0.25</v>
      </c>
      <c r="CF4" s="40">
        <v>0.18</v>
      </c>
      <c r="CG4" s="40">
        <v>0.25</v>
      </c>
      <c r="CH4" s="40">
        <v>0.18</v>
      </c>
      <c r="CI4" s="40">
        <v>0.25</v>
      </c>
      <c r="CJ4" s="3" t="s">
        <v>5</v>
      </c>
    </row>
    <row r="5" spans="1:89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SUM(Pedido!Y80:Y82)</f>
        <v>0</v>
      </c>
      <c r="BG5" s="42">
        <f>Pedido!Y84</f>
        <v>0</v>
      </c>
      <c r="BH5" s="42">
        <f>Pedido!Y85</f>
        <v>0</v>
      </c>
      <c r="BI5" s="42">
        <f>Pedido!Y86</f>
        <v>0</v>
      </c>
      <c r="BJ5" s="42">
        <f>Pedido!Y87</f>
        <v>0</v>
      </c>
      <c r="BK5" s="42">
        <f>Pedido!Y88</f>
        <v>0</v>
      </c>
      <c r="BL5" s="42">
        <f>Pedido!Y91</f>
        <v>0</v>
      </c>
      <c r="BM5" s="42">
        <f>Pedido!Y92</f>
        <v>0</v>
      </c>
      <c r="BN5" s="42">
        <f>Pedido!Y93</f>
        <v>0</v>
      </c>
      <c r="BO5" s="42">
        <f>Pedido!Y94</f>
        <v>0</v>
      </c>
      <c r="BP5" s="42">
        <f>Pedido!Y97</f>
        <v>0</v>
      </c>
      <c r="BQ5" s="42">
        <f>Pedido!Y98</f>
        <v>0</v>
      </c>
      <c r="BR5" s="42">
        <f>Pedido!Y99</f>
        <v>0</v>
      </c>
      <c r="BS5" s="42">
        <f>Pedido!Y100</f>
        <v>0</v>
      </c>
      <c r="BT5" s="42">
        <f>Pedido!Y103</f>
        <v>0</v>
      </c>
      <c r="BU5" s="42">
        <f>Pedido!Y104</f>
        <v>0</v>
      </c>
      <c r="BV5" s="42">
        <f>Pedido!Y105</f>
        <v>0</v>
      </c>
      <c r="BW5" s="42">
        <f>Pedido!Y106</f>
        <v>0</v>
      </c>
      <c r="BX5" s="42">
        <f>Pedido!Y107</f>
        <v>0</v>
      </c>
      <c r="BY5" s="42">
        <f>Pedido!Y108</f>
        <v>0</v>
      </c>
      <c r="BZ5" s="42">
        <f>Pedido!Y109</f>
        <v>0</v>
      </c>
      <c r="CA5" s="42">
        <f>Pedido!Y110</f>
        <v>0</v>
      </c>
      <c r="CB5" s="42">
        <f>Pedido!Y113</f>
        <v>0</v>
      </c>
      <c r="CC5" s="42">
        <f>Pedido!Y114</f>
        <v>0</v>
      </c>
      <c r="CD5" s="42">
        <f>Pedido!Y115</f>
        <v>0</v>
      </c>
      <c r="CE5" s="42">
        <f>Pedido!Y116</f>
        <v>0</v>
      </c>
      <c r="CF5" s="42">
        <f>Pedido!Y118</f>
        <v>0</v>
      </c>
      <c r="CG5" s="42">
        <f>Pedido!Y119</f>
        <v>0</v>
      </c>
      <c r="CH5" s="42">
        <f>Pedido!Y120</f>
        <v>0</v>
      </c>
      <c r="CI5" s="42">
        <f>Pedido!Y121</f>
        <v>0</v>
      </c>
      <c r="CJ5" s="16">
        <f>SUM(C5:CI5)</f>
        <v>0</v>
      </c>
    </row>
    <row r="6" spans="1:89" x14ac:dyDescent="0.2">
      <c r="B6" s="4" t="s">
        <v>7</v>
      </c>
      <c r="C6" s="17" t="e">
        <f t="shared" ref="C6:AM6" si="0">$CJ$6/$CJ$5*C5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si="0"/>
        <v>#DIV/0!</v>
      </c>
      <c r="M6" s="17" t="e">
        <f t="shared" si="0"/>
        <v>#DIV/0!</v>
      </c>
      <c r="N6" s="17" t="e">
        <f t="shared" si="0"/>
        <v>#DIV/0!</v>
      </c>
      <c r="O6" s="17" t="e">
        <f t="shared" si="0"/>
        <v>#DIV/0!</v>
      </c>
      <c r="P6" s="17" t="e">
        <f t="shared" si="0"/>
        <v>#DIV/0!</v>
      </c>
      <c r="Q6" s="17" t="e">
        <f t="shared" si="0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W6" si="1">$CJ$6/$CJ$5*AN5</f>
        <v>#DIV/0!</v>
      </c>
      <c r="AO6" s="17" t="e">
        <f t="shared" si="1"/>
        <v>#DIV/0!</v>
      </c>
      <c r="AP6" s="17" t="e">
        <f t="shared" si="1"/>
        <v>#DIV/0!</v>
      </c>
      <c r="AQ6" s="17" t="e">
        <f>$CJ$6/$CJ$5*AQ5</f>
        <v>#DIV/0!</v>
      </c>
      <c r="AR6" s="17" t="e">
        <f t="shared" si="1"/>
        <v>#DIV/0!</v>
      </c>
      <c r="AS6" s="17" t="e">
        <f t="shared" si="1"/>
        <v>#DIV/0!</v>
      </c>
      <c r="AT6" s="17" t="e">
        <f t="shared" si="1"/>
        <v>#DIV/0!</v>
      </c>
      <c r="AU6" s="17" t="e">
        <f t="shared" si="1"/>
        <v>#DIV/0!</v>
      </c>
      <c r="AV6" s="17" t="e">
        <f t="shared" si="1"/>
        <v>#DIV/0!</v>
      </c>
      <c r="AW6" s="17" t="e">
        <f t="shared" si="1"/>
        <v>#DIV/0!</v>
      </c>
      <c r="AX6" s="17" t="e">
        <f t="shared" si="1"/>
        <v>#DIV/0!</v>
      </c>
      <c r="AY6" s="17" t="e">
        <f t="shared" si="1"/>
        <v>#DIV/0!</v>
      </c>
      <c r="AZ6" s="17" t="e">
        <f t="shared" si="1"/>
        <v>#DIV/0!</v>
      </c>
      <c r="BA6" s="17" t="e">
        <f t="shared" si="1"/>
        <v>#DIV/0!</v>
      </c>
      <c r="BB6" s="17" t="e">
        <f t="shared" si="1"/>
        <v>#DIV/0!</v>
      </c>
      <c r="BC6" s="17" t="e">
        <f t="shared" si="1"/>
        <v>#DIV/0!</v>
      </c>
      <c r="BD6" s="17" t="e">
        <f t="shared" si="1"/>
        <v>#DIV/0!</v>
      </c>
      <c r="BE6" s="17" t="e">
        <f t="shared" si="1"/>
        <v>#DIV/0!</v>
      </c>
      <c r="BF6" s="17" t="e">
        <f t="shared" si="1"/>
        <v>#DIV/0!</v>
      </c>
      <c r="BG6" s="17" t="e">
        <f t="shared" si="1"/>
        <v>#DIV/0!</v>
      </c>
      <c r="BH6" s="17" t="e">
        <f t="shared" si="1"/>
        <v>#DIV/0!</v>
      </c>
      <c r="BI6" s="17" t="e">
        <f t="shared" si="1"/>
        <v>#DIV/0!</v>
      </c>
      <c r="BJ6" s="17" t="e">
        <f t="shared" si="1"/>
        <v>#DIV/0!</v>
      </c>
      <c r="BK6" s="17" t="e">
        <f>$CJ$6/$CJ$5*BK5</f>
        <v>#DIV/0!</v>
      </c>
      <c r="BL6" s="17" t="e">
        <f t="shared" si="1"/>
        <v>#DIV/0!</v>
      </c>
      <c r="BM6" s="17" t="e">
        <f t="shared" si="1"/>
        <v>#DIV/0!</v>
      </c>
      <c r="BN6" s="17" t="e">
        <f t="shared" si="1"/>
        <v>#DIV/0!</v>
      </c>
      <c r="BO6" s="17" t="e">
        <f t="shared" si="1"/>
        <v>#DIV/0!</v>
      </c>
      <c r="BP6" s="17" t="e">
        <f t="shared" si="1"/>
        <v>#DIV/0!</v>
      </c>
      <c r="BQ6" s="17" t="e">
        <f t="shared" si="1"/>
        <v>#DIV/0!</v>
      </c>
      <c r="BR6" s="17" t="e">
        <f t="shared" si="1"/>
        <v>#DIV/0!</v>
      </c>
      <c r="BS6" s="17" t="e">
        <f t="shared" si="1"/>
        <v>#DIV/0!</v>
      </c>
      <c r="BT6" s="17" t="e">
        <f t="shared" si="1"/>
        <v>#DIV/0!</v>
      </c>
      <c r="BU6" s="17" t="e">
        <f t="shared" si="1"/>
        <v>#DIV/0!</v>
      </c>
      <c r="BV6" s="17" t="e">
        <f t="shared" si="1"/>
        <v>#DIV/0!</v>
      </c>
      <c r="BW6" s="17" t="e">
        <f t="shared" si="1"/>
        <v>#DIV/0!</v>
      </c>
      <c r="BX6" s="17" t="e">
        <f t="shared" ref="BX6:CG6" si="2">$CJ$6/$CJ$5*BX5</f>
        <v>#DIV/0!</v>
      </c>
      <c r="BY6" s="17" t="e">
        <f t="shared" si="2"/>
        <v>#DIV/0!</v>
      </c>
      <c r="BZ6" s="17" t="e">
        <f t="shared" si="2"/>
        <v>#DIV/0!</v>
      </c>
      <c r="CA6" s="17" t="e">
        <f t="shared" si="2"/>
        <v>#DIV/0!</v>
      </c>
      <c r="CB6" s="17" t="e">
        <f t="shared" si="2"/>
        <v>#DIV/0!</v>
      </c>
      <c r="CC6" s="17" t="e">
        <f t="shared" si="2"/>
        <v>#DIV/0!</v>
      </c>
      <c r="CD6" s="17" t="e">
        <f t="shared" si="2"/>
        <v>#DIV/0!</v>
      </c>
      <c r="CE6" s="17" t="e">
        <f t="shared" si="2"/>
        <v>#DIV/0!</v>
      </c>
      <c r="CF6" s="17" t="e">
        <f t="shared" si="2"/>
        <v>#DIV/0!</v>
      </c>
      <c r="CG6" s="17" t="e">
        <f t="shared" si="2"/>
        <v>#DIV/0!</v>
      </c>
      <c r="CH6" s="17" t="e">
        <f>$CJ$6/$CJ$5*CH5</f>
        <v>#DIV/0!</v>
      </c>
      <c r="CI6" s="17" t="e">
        <f>$CJ$6/$CJ$5*CI5</f>
        <v>#DIV/0!</v>
      </c>
      <c r="CJ6" s="18">
        <v>0</v>
      </c>
    </row>
    <row r="7" spans="1:89" x14ac:dyDescent="0.2">
      <c r="B7" s="4" t="s">
        <v>8</v>
      </c>
      <c r="C7" s="17" t="e">
        <f t="shared" ref="C7:BW7" si="3">C6+C5</f>
        <v>#DIV/0!</v>
      </c>
      <c r="D7" s="17" t="e">
        <f t="shared" si="3"/>
        <v>#DIV/0!</v>
      </c>
      <c r="E7" s="17" t="e">
        <f t="shared" si="3"/>
        <v>#DIV/0!</v>
      </c>
      <c r="F7" s="17" t="e">
        <f t="shared" si="3"/>
        <v>#DIV/0!</v>
      </c>
      <c r="G7" s="17" t="e">
        <f t="shared" si="3"/>
        <v>#DIV/0!</v>
      </c>
      <c r="H7" s="17" t="e">
        <f t="shared" si="3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4">L6+L5</f>
        <v>#DIV/0!</v>
      </c>
      <c r="M7" s="17" t="e">
        <f t="shared" si="4"/>
        <v>#DIV/0!</v>
      </c>
      <c r="N7" s="17" t="e">
        <f t="shared" si="4"/>
        <v>#DIV/0!</v>
      </c>
      <c r="O7" s="17" t="e">
        <f t="shared" si="4"/>
        <v>#DIV/0!</v>
      </c>
      <c r="P7" s="17" t="e">
        <f t="shared" si="4"/>
        <v>#DIV/0!</v>
      </c>
      <c r="Q7" s="17" t="e">
        <f t="shared" si="4"/>
        <v>#DIV/0!</v>
      </c>
      <c r="R7" s="17" t="e">
        <f t="shared" si="3"/>
        <v>#DIV/0!</v>
      </c>
      <c r="S7" s="17" t="e">
        <f t="shared" si="3"/>
        <v>#DIV/0!</v>
      </c>
      <c r="T7" s="17" t="e">
        <f t="shared" si="3"/>
        <v>#DIV/0!</v>
      </c>
      <c r="U7" s="17" t="e">
        <f t="shared" si="3"/>
        <v>#DIV/0!</v>
      </c>
      <c r="V7" s="17" t="e">
        <f t="shared" si="3"/>
        <v>#DIV/0!</v>
      </c>
      <c r="W7" s="17" t="e">
        <f t="shared" si="3"/>
        <v>#DIV/0!</v>
      </c>
      <c r="X7" s="17" t="e">
        <f>X6+X5</f>
        <v>#DIV/0!</v>
      </c>
      <c r="Y7" s="17" t="e">
        <f t="shared" si="3"/>
        <v>#DIV/0!</v>
      </c>
      <c r="Z7" s="17" t="e">
        <f t="shared" si="3"/>
        <v>#DIV/0!</v>
      </c>
      <c r="AA7" s="17" t="e">
        <f t="shared" si="3"/>
        <v>#DIV/0!</v>
      </c>
      <c r="AB7" s="17" t="e">
        <f t="shared" si="3"/>
        <v>#DIV/0!</v>
      </c>
      <c r="AC7" s="17" t="e">
        <f t="shared" si="3"/>
        <v>#DIV/0!</v>
      </c>
      <c r="AD7" s="17" t="e">
        <f>AD6+AD5</f>
        <v>#DIV/0!</v>
      </c>
      <c r="AE7" s="17" t="e">
        <f t="shared" si="3"/>
        <v>#DIV/0!</v>
      </c>
      <c r="AF7" s="17" t="e">
        <f t="shared" si="3"/>
        <v>#DIV/0!</v>
      </c>
      <c r="AG7" s="17" t="e">
        <f t="shared" si="3"/>
        <v>#DIV/0!</v>
      </c>
      <c r="AH7" s="17" t="e">
        <f t="shared" si="3"/>
        <v>#DIV/0!</v>
      </c>
      <c r="AI7" s="17" t="e">
        <f t="shared" si="3"/>
        <v>#DIV/0!</v>
      </c>
      <c r="AJ7" s="17" t="e">
        <f>AJ6+AJ5</f>
        <v>#DIV/0!</v>
      </c>
      <c r="AK7" s="17" t="e">
        <f t="shared" si="3"/>
        <v>#DIV/0!</v>
      </c>
      <c r="AL7" s="17" t="e">
        <f t="shared" si="3"/>
        <v>#DIV/0!</v>
      </c>
      <c r="AM7" s="17" t="e">
        <f t="shared" si="3"/>
        <v>#DIV/0!</v>
      </c>
      <c r="AN7" s="17" t="e">
        <f t="shared" si="3"/>
        <v>#DIV/0!</v>
      </c>
      <c r="AO7" s="17" t="e">
        <f t="shared" si="3"/>
        <v>#DIV/0!</v>
      </c>
      <c r="AP7" s="17" t="e">
        <f t="shared" si="3"/>
        <v>#DIV/0!</v>
      </c>
      <c r="AQ7" s="17" t="e">
        <f>AQ6+AQ5</f>
        <v>#DIV/0!</v>
      </c>
      <c r="AR7" s="17" t="e">
        <f t="shared" si="3"/>
        <v>#DIV/0!</v>
      </c>
      <c r="AS7" s="17" t="e">
        <f t="shared" si="3"/>
        <v>#DIV/0!</v>
      </c>
      <c r="AT7" s="17" t="e">
        <f t="shared" si="3"/>
        <v>#DIV/0!</v>
      </c>
      <c r="AU7" s="17" t="e">
        <f t="shared" si="3"/>
        <v>#DIV/0!</v>
      </c>
      <c r="AV7" s="17" t="e">
        <f t="shared" si="3"/>
        <v>#DIV/0!</v>
      </c>
      <c r="AW7" s="17" t="e">
        <f t="shared" si="3"/>
        <v>#DIV/0!</v>
      </c>
      <c r="AX7" s="17" t="e">
        <f t="shared" si="3"/>
        <v>#DIV/0!</v>
      </c>
      <c r="AY7" s="17" t="e">
        <f t="shared" si="3"/>
        <v>#DIV/0!</v>
      </c>
      <c r="AZ7" s="17" t="e">
        <f t="shared" si="3"/>
        <v>#DIV/0!</v>
      </c>
      <c r="BA7" s="17" t="e">
        <f t="shared" si="3"/>
        <v>#DIV/0!</v>
      </c>
      <c r="BB7" s="17" t="e">
        <f>BB6+BB5</f>
        <v>#DIV/0!</v>
      </c>
      <c r="BC7" s="17" t="e">
        <f t="shared" si="3"/>
        <v>#DIV/0!</v>
      </c>
      <c r="BD7" s="17" t="e">
        <f t="shared" si="3"/>
        <v>#DIV/0!</v>
      </c>
      <c r="BE7" s="17" t="e">
        <f t="shared" si="3"/>
        <v>#DIV/0!</v>
      </c>
      <c r="BF7" s="17" t="e">
        <f t="shared" si="3"/>
        <v>#DIV/0!</v>
      </c>
      <c r="BG7" s="17" t="e">
        <f t="shared" si="3"/>
        <v>#DIV/0!</v>
      </c>
      <c r="BH7" s="17" t="e">
        <f t="shared" si="3"/>
        <v>#DIV/0!</v>
      </c>
      <c r="BI7" s="17" t="e">
        <f t="shared" si="3"/>
        <v>#DIV/0!</v>
      </c>
      <c r="BJ7" s="17" t="e">
        <f t="shared" si="3"/>
        <v>#DIV/0!</v>
      </c>
      <c r="BK7" s="17" t="e">
        <f>BK6+BK5</f>
        <v>#DIV/0!</v>
      </c>
      <c r="BL7" s="17" t="e">
        <f t="shared" si="3"/>
        <v>#DIV/0!</v>
      </c>
      <c r="BM7" s="17" t="e">
        <f t="shared" si="3"/>
        <v>#DIV/0!</v>
      </c>
      <c r="BN7" s="17" t="e">
        <f>BN6+BN5</f>
        <v>#DIV/0!</v>
      </c>
      <c r="BO7" s="17" t="e">
        <f>BO6+BO5</f>
        <v>#DIV/0!</v>
      </c>
      <c r="BP7" s="17" t="e">
        <f t="shared" si="3"/>
        <v>#DIV/0!</v>
      </c>
      <c r="BQ7" s="17" t="e">
        <f t="shared" si="3"/>
        <v>#DIV/0!</v>
      </c>
      <c r="BR7" s="17" t="e">
        <f t="shared" si="3"/>
        <v>#DIV/0!</v>
      </c>
      <c r="BS7" s="17" t="e">
        <f t="shared" si="3"/>
        <v>#DIV/0!</v>
      </c>
      <c r="BT7" s="17" t="e">
        <f t="shared" si="3"/>
        <v>#DIV/0!</v>
      </c>
      <c r="BU7" s="17" t="e">
        <f t="shared" si="3"/>
        <v>#DIV/0!</v>
      </c>
      <c r="BV7" s="17" t="e">
        <f t="shared" si="3"/>
        <v>#DIV/0!</v>
      </c>
      <c r="BW7" s="17" t="e">
        <f t="shared" si="3"/>
        <v>#DIV/0!</v>
      </c>
      <c r="BX7" s="17" t="e">
        <f t="shared" ref="BX7:CG7" si="5">BX6+BX5</f>
        <v>#DIV/0!</v>
      </c>
      <c r="BY7" s="17" t="e">
        <f t="shared" si="5"/>
        <v>#DIV/0!</v>
      </c>
      <c r="BZ7" s="17" t="e">
        <f t="shared" si="5"/>
        <v>#DIV/0!</v>
      </c>
      <c r="CA7" s="17" t="e">
        <f t="shared" si="5"/>
        <v>#DIV/0!</v>
      </c>
      <c r="CB7" s="17" t="e">
        <f t="shared" si="5"/>
        <v>#DIV/0!</v>
      </c>
      <c r="CC7" s="17" t="e">
        <f t="shared" si="5"/>
        <v>#DIV/0!</v>
      </c>
      <c r="CD7" s="17" t="e">
        <f t="shared" si="5"/>
        <v>#DIV/0!</v>
      </c>
      <c r="CE7" s="17" t="e">
        <f t="shared" si="5"/>
        <v>#DIV/0!</v>
      </c>
      <c r="CF7" s="17" t="e">
        <f t="shared" si="5"/>
        <v>#DIV/0!</v>
      </c>
      <c r="CG7" s="17" t="e">
        <f t="shared" si="5"/>
        <v>#DIV/0!</v>
      </c>
      <c r="CH7" s="17" t="e">
        <f>CH6+CH5</f>
        <v>#DIV/0!</v>
      </c>
      <c r="CI7" s="17" t="e">
        <f>CI6+CI5</f>
        <v>#DIV/0!</v>
      </c>
      <c r="CJ7" s="19" t="e">
        <f>SUM(C7:CH7)</f>
        <v>#DIV/0!</v>
      </c>
    </row>
    <row r="8" spans="1:89" x14ac:dyDescent="0.2">
      <c r="B8" s="4" t="s">
        <v>9</v>
      </c>
      <c r="C8" s="17" t="e">
        <f>C7*0.18</f>
        <v>#DIV/0!</v>
      </c>
      <c r="D8" s="17" t="e">
        <f t="shared" ref="D8:BX8" si="6">D7*0.18</f>
        <v>#DIV/0!</v>
      </c>
      <c r="E8" s="17" t="e">
        <f t="shared" si="6"/>
        <v>#DIV/0!</v>
      </c>
      <c r="F8" s="17" t="e">
        <f t="shared" si="6"/>
        <v>#DIV/0!</v>
      </c>
      <c r="G8" s="17" t="e">
        <f t="shared" si="6"/>
        <v>#DIV/0!</v>
      </c>
      <c r="H8" s="17" t="e">
        <f t="shared" si="6"/>
        <v>#DIV/0!</v>
      </c>
      <c r="I8" s="17" t="e">
        <f t="shared" si="6"/>
        <v>#DIV/0!</v>
      </c>
      <c r="J8" s="17" t="e">
        <f t="shared" si="6"/>
        <v>#DIV/0!</v>
      </c>
      <c r="K8" s="17" t="e">
        <f t="shared" si="6"/>
        <v>#DIV/0!</v>
      </c>
      <c r="L8" s="17" t="e">
        <f t="shared" ref="L8:Q8" si="7">L7*0.12</f>
        <v>#DIV/0!</v>
      </c>
      <c r="M8" s="17" t="e">
        <f t="shared" si="7"/>
        <v>#DIV/0!</v>
      </c>
      <c r="N8" s="17" t="e">
        <f t="shared" si="7"/>
        <v>#DIV/0!</v>
      </c>
      <c r="O8" s="17" t="e">
        <f t="shared" si="7"/>
        <v>#DIV/0!</v>
      </c>
      <c r="P8" s="17" t="e">
        <f t="shared" si="7"/>
        <v>#DIV/0!</v>
      </c>
      <c r="Q8" s="17" t="e">
        <f t="shared" si="7"/>
        <v>#DIV/0!</v>
      </c>
      <c r="R8" s="17" t="e">
        <f t="shared" si="6"/>
        <v>#DIV/0!</v>
      </c>
      <c r="S8" s="17" t="e">
        <f t="shared" si="6"/>
        <v>#DIV/0!</v>
      </c>
      <c r="T8" s="17" t="e">
        <f t="shared" si="6"/>
        <v>#DIV/0!</v>
      </c>
      <c r="U8" s="17" t="e">
        <f t="shared" si="6"/>
        <v>#DIV/0!</v>
      </c>
      <c r="V8" s="17" t="e">
        <f t="shared" si="6"/>
        <v>#DIV/0!</v>
      </c>
      <c r="W8" s="17" t="e">
        <f t="shared" si="6"/>
        <v>#DIV/0!</v>
      </c>
      <c r="X8" s="17" t="e">
        <f>X7*0.18</f>
        <v>#DIV/0!</v>
      </c>
      <c r="Y8" s="17" t="e">
        <f t="shared" si="6"/>
        <v>#DIV/0!</v>
      </c>
      <c r="Z8" s="17" t="e">
        <f t="shared" si="6"/>
        <v>#DIV/0!</v>
      </c>
      <c r="AA8" s="17" t="e">
        <f t="shared" si="6"/>
        <v>#DIV/0!</v>
      </c>
      <c r="AB8" s="17" t="e">
        <f t="shared" si="6"/>
        <v>#DIV/0!</v>
      </c>
      <c r="AC8" s="17" t="e">
        <f t="shared" si="6"/>
        <v>#DIV/0!</v>
      </c>
      <c r="AD8" s="17" t="e">
        <f t="shared" si="6"/>
        <v>#DIV/0!</v>
      </c>
      <c r="AE8" s="17" t="e">
        <f t="shared" si="6"/>
        <v>#DIV/0!</v>
      </c>
      <c r="AF8" s="17" t="e">
        <f t="shared" si="6"/>
        <v>#DIV/0!</v>
      </c>
      <c r="AG8" s="17" t="e">
        <f t="shared" si="6"/>
        <v>#DIV/0!</v>
      </c>
      <c r="AH8" s="17" t="e">
        <f t="shared" si="6"/>
        <v>#DIV/0!</v>
      </c>
      <c r="AI8" s="17" t="e">
        <f t="shared" si="6"/>
        <v>#DIV/0!</v>
      </c>
      <c r="AJ8" s="17" t="e">
        <f>AJ7*0.18</f>
        <v>#DIV/0!</v>
      </c>
      <c r="AK8" s="17" t="e">
        <f t="shared" si="6"/>
        <v>#DIV/0!</v>
      </c>
      <c r="AL8" s="17" t="e">
        <f t="shared" si="6"/>
        <v>#DIV/0!</v>
      </c>
      <c r="AM8" s="17" t="e">
        <f t="shared" si="6"/>
        <v>#DIV/0!</v>
      </c>
      <c r="AN8" s="17" t="e">
        <f t="shared" si="6"/>
        <v>#DIV/0!</v>
      </c>
      <c r="AO8" s="17" t="e">
        <f t="shared" si="6"/>
        <v>#DIV/0!</v>
      </c>
      <c r="AP8" s="17" t="e">
        <f t="shared" si="6"/>
        <v>#DIV/0!</v>
      </c>
      <c r="AQ8" s="17" t="e">
        <f>AQ7*0.18</f>
        <v>#DIV/0!</v>
      </c>
      <c r="AR8" s="17" t="e">
        <f t="shared" si="6"/>
        <v>#DIV/0!</v>
      </c>
      <c r="AS8" s="17" t="e">
        <f t="shared" si="6"/>
        <v>#DIV/0!</v>
      </c>
      <c r="AT8" s="17" t="e">
        <f t="shared" si="6"/>
        <v>#DIV/0!</v>
      </c>
      <c r="AU8" s="17" t="e">
        <f t="shared" si="6"/>
        <v>#DIV/0!</v>
      </c>
      <c r="AV8" s="17" t="e">
        <f t="shared" si="6"/>
        <v>#DIV/0!</v>
      </c>
      <c r="AW8" s="17" t="e">
        <f t="shared" si="6"/>
        <v>#DIV/0!</v>
      </c>
      <c r="AX8" s="17" t="e">
        <f t="shared" si="6"/>
        <v>#DIV/0!</v>
      </c>
      <c r="AY8" s="17" t="e">
        <f t="shared" si="6"/>
        <v>#DIV/0!</v>
      </c>
      <c r="AZ8" s="17" t="e">
        <f t="shared" si="6"/>
        <v>#DIV/0!</v>
      </c>
      <c r="BA8" s="17" t="e">
        <f t="shared" si="6"/>
        <v>#DIV/0!</v>
      </c>
      <c r="BB8" s="17" t="e">
        <f>BB7*0.18</f>
        <v>#DIV/0!</v>
      </c>
      <c r="BC8" s="17" t="e">
        <f t="shared" si="6"/>
        <v>#DIV/0!</v>
      </c>
      <c r="BD8" s="17" t="e">
        <f t="shared" si="6"/>
        <v>#DIV/0!</v>
      </c>
      <c r="BE8" s="17" t="e">
        <f t="shared" si="6"/>
        <v>#DIV/0!</v>
      </c>
      <c r="BF8" s="17" t="e">
        <f t="shared" si="6"/>
        <v>#DIV/0!</v>
      </c>
      <c r="BG8" s="17" t="e">
        <f t="shared" si="6"/>
        <v>#DIV/0!</v>
      </c>
      <c r="BH8" s="17" t="e">
        <f t="shared" si="6"/>
        <v>#DIV/0!</v>
      </c>
      <c r="BI8" s="17" t="e">
        <f t="shared" si="6"/>
        <v>#DIV/0!</v>
      </c>
      <c r="BJ8" s="17" t="e">
        <f t="shared" si="6"/>
        <v>#DIV/0!</v>
      </c>
      <c r="BK8" s="17" t="e">
        <f>BK7*0.18</f>
        <v>#DIV/0!</v>
      </c>
      <c r="BL8" s="17" t="e">
        <f t="shared" si="6"/>
        <v>#DIV/0!</v>
      </c>
      <c r="BM8" s="17" t="e">
        <f t="shared" si="6"/>
        <v>#DIV/0!</v>
      </c>
      <c r="BN8" s="17" t="e">
        <f t="shared" si="6"/>
        <v>#DIV/0!</v>
      </c>
      <c r="BO8" s="17" t="e">
        <f t="shared" si="6"/>
        <v>#DIV/0!</v>
      </c>
      <c r="BP8" s="17" t="e">
        <f t="shared" si="6"/>
        <v>#DIV/0!</v>
      </c>
      <c r="BQ8" s="17" t="e">
        <f t="shared" si="6"/>
        <v>#DIV/0!</v>
      </c>
      <c r="BR8" s="17" t="e">
        <f t="shared" si="6"/>
        <v>#DIV/0!</v>
      </c>
      <c r="BS8" s="17" t="e">
        <f t="shared" si="6"/>
        <v>#DIV/0!</v>
      </c>
      <c r="BT8" s="17" t="e">
        <f t="shared" si="6"/>
        <v>#DIV/0!</v>
      </c>
      <c r="BU8" s="17" t="e">
        <f t="shared" si="6"/>
        <v>#DIV/0!</v>
      </c>
      <c r="BV8" s="17" t="e">
        <f t="shared" si="6"/>
        <v>#DIV/0!</v>
      </c>
      <c r="BW8" s="17" t="e">
        <f t="shared" si="6"/>
        <v>#DIV/0!</v>
      </c>
      <c r="BX8" s="17" t="e">
        <f t="shared" si="6"/>
        <v>#DIV/0!</v>
      </c>
      <c r="BY8" s="17" t="e">
        <f t="shared" ref="BY8:CG8" si="8">BY7*0.18</f>
        <v>#DIV/0!</v>
      </c>
      <c r="BZ8" s="17" t="e">
        <f t="shared" si="8"/>
        <v>#DIV/0!</v>
      </c>
      <c r="CA8" s="17" t="e">
        <f t="shared" si="8"/>
        <v>#DIV/0!</v>
      </c>
      <c r="CB8" s="17" t="e">
        <f t="shared" si="8"/>
        <v>#DIV/0!</v>
      </c>
      <c r="CC8" s="17" t="e">
        <f t="shared" si="8"/>
        <v>#DIV/0!</v>
      </c>
      <c r="CD8" s="17" t="e">
        <f t="shared" si="8"/>
        <v>#DIV/0!</v>
      </c>
      <c r="CE8" s="17" t="e">
        <f t="shared" si="8"/>
        <v>#DIV/0!</v>
      </c>
      <c r="CF8" s="17" t="e">
        <f t="shared" si="8"/>
        <v>#DIV/0!</v>
      </c>
      <c r="CG8" s="17" t="e">
        <f t="shared" si="8"/>
        <v>#DIV/0!</v>
      </c>
      <c r="CH8" s="17" t="e">
        <f>CH7*0.18</f>
        <v>#DIV/0!</v>
      </c>
      <c r="CI8" s="17" t="e">
        <f>CI7*0.18</f>
        <v>#DIV/0!</v>
      </c>
      <c r="CJ8" s="19" t="e">
        <f>SUM(C8:CH8)</f>
        <v>#DIV/0!</v>
      </c>
    </row>
    <row r="9" spans="1:89" x14ac:dyDescent="0.2">
      <c r="A9" s="13"/>
      <c r="B9" s="14" t="s">
        <v>10</v>
      </c>
      <c r="C9" s="41">
        <v>0.52149999999999996</v>
      </c>
      <c r="D9" s="41">
        <v>0.52149999999999996</v>
      </c>
      <c r="E9" s="41">
        <v>0.52149999999999996</v>
      </c>
      <c r="F9" s="41">
        <v>0.52149999999999996</v>
      </c>
      <c r="G9" s="41">
        <v>0.52149999999999996</v>
      </c>
      <c r="H9" s="41">
        <v>0.52149999999999996</v>
      </c>
      <c r="I9" s="41">
        <v>0.45610000000000001</v>
      </c>
      <c r="J9" s="41">
        <v>0.59599999999999997</v>
      </c>
      <c r="K9" s="41">
        <v>0.52149999999999996</v>
      </c>
      <c r="L9" s="41">
        <v>0.45610000000000001</v>
      </c>
      <c r="M9" s="41">
        <v>0.45610000000000001</v>
      </c>
      <c r="N9" s="41">
        <v>0.45610000000000001</v>
      </c>
      <c r="O9" s="41">
        <v>0.45610000000000001</v>
      </c>
      <c r="P9" s="41">
        <v>0.45610000000000001</v>
      </c>
      <c r="Q9" s="41">
        <v>0.45610000000000001</v>
      </c>
      <c r="R9" s="41">
        <v>0.59599999999999997</v>
      </c>
      <c r="S9" s="41">
        <v>0.59599999999999997</v>
      </c>
      <c r="T9" s="41">
        <v>0.32240000000000002</v>
      </c>
      <c r="U9" s="41">
        <v>0.45610000000000001</v>
      </c>
      <c r="V9" s="41">
        <v>0.52149999999999996</v>
      </c>
      <c r="W9" s="41">
        <v>0.52149999999999996</v>
      </c>
      <c r="X9" s="41">
        <v>0.57150000000000001</v>
      </c>
      <c r="Y9" s="41">
        <v>0.57150000000000001</v>
      </c>
      <c r="Z9" s="41">
        <v>0.45610000000000001</v>
      </c>
      <c r="AA9" s="41">
        <v>0.45610000000000001</v>
      </c>
      <c r="AB9" s="41">
        <v>0.45610000000000001</v>
      </c>
      <c r="AC9" s="41">
        <v>0.45610000000000001</v>
      </c>
      <c r="AD9" s="41">
        <v>0.45610000000000001</v>
      </c>
      <c r="AE9" s="41">
        <v>0.45610000000000001</v>
      </c>
      <c r="AF9" s="41">
        <v>0.45610000000000001</v>
      </c>
      <c r="AG9" s="41">
        <v>0.45610000000000001</v>
      </c>
      <c r="AH9" s="41">
        <v>0.59599999999999997</v>
      </c>
      <c r="AI9" s="41">
        <v>0.59599999999999997</v>
      </c>
      <c r="AJ9" s="41">
        <v>0.57150000000000001</v>
      </c>
      <c r="AK9" s="41">
        <v>0.52149999999999996</v>
      </c>
      <c r="AL9" s="41">
        <v>0.52149999999999996</v>
      </c>
      <c r="AM9" s="41">
        <v>0.52149999999999996</v>
      </c>
      <c r="AN9" s="41">
        <v>0.52149999999999996</v>
      </c>
      <c r="AO9" s="41">
        <v>0.52149999999999996</v>
      </c>
      <c r="AP9" s="41">
        <v>0.52149999999999996</v>
      </c>
      <c r="AQ9" s="41">
        <v>0.52149999999999996</v>
      </c>
      <c r="AR9" s="41">
        <v>0.52149999999999996</v>
      </c>
      <c r="AS9" s="41">
        <v>0.52149999999999996</v>
      </c>
      <c r="AT9" s="41">
        <v>0.45610000000000001</v>
      </c>
      <c r="AU9" s="41">
        <v>0.45610000000000001</v>
      </c>
      <c r="AV9" s="41">
        <v>0.52149999999999996</v>
      </c>
      <c r="AW9" s="41">
        <v>0.59599999999999997</v>
      </c>
      <c r="AX9" s="41">
        <v>0.57150000000000001</v>
      </c>
      <c r="AY9" s="41">
        <v>0.52149999999999996</v>
      </c>
      <c r="AZ9" s="41">
        <v>0.45610000000000001</v>
      </c>
      <c r="BA9" s="41">
        <v>0.52149999999999996</v>
      </c>
      <c r="BB9" s="41">
        <v>0.57150000000000001</v>
      </c>
      <c r="BC9" s="41">
        <v>0.45610000000000001</v>
      </c>
      <c r="BD9" s="41">
        <v>0.52149999999999996</v>
      </c>
      <c r="BE9" s="41">
        <v>0.57150000000000001</v>
      </c>
      <c r="BF9" s="41">
        <v>0.45610000000000001</v>
      </c>
      <c r="BG9" s="41">
        <v>0.45610000000000001</v>
      </c>
      <c r="BH9" s="41">
        <v>0.52149999999999996</v>
      </c>
      <c r="BI9" s="41">
        <v>0.59599999999999997</v>
      </c>
      <c r="BJ9" s="41">
        <v>0.57150000000000001</v>
      </c>
      <c r="BK9" s="41">
        <v>0.52149999999999996</v>
      </c>
      <c r="BL9" s="41">
        <v>0.37930000000000003</v>
      </c>
      <c r="BM9" s="41">
        <v>0.5393</v>
      </c>
      <c r="BN9" s="41">
        <v>0.37930000000000003</v>
      </c>
      <c r="BO9" s="41">
        <v>0.5393</v>
      </c>
      <c r="BP9" s="41">
        <v>0.32240000000000002</v>
      </c>
      <c r="BQ9" s="41">
        <v>0.32240000000000002</v>
      </c>
      <c r="BR9" s="41">
        <v>0.32240000000000002</v>
      </c>
      <c r="BS9" s="41">
        <v>0.32240000000000002</v>
      </c>
      <c r="BT9" s="41">
        <v>0.32240000000000002</v>
      </c>
      <c r="BU9" s="41">
        <v>0.32240000000000002</v>
      </c>
      <c r="BV9" s="41">
        <v>0.32240000000000002</v>
      </c>
      <c r="BW9" s="41">
        <v>0.32240000000000002</v>
      </c>
      <c r="BX9" s="41">
        <v>0.45610000000000001</v>
      </c>
      <c r="BY9" s="41">
        <v>0.45610000000000001</v>
      </c>
      <c r="BZ9" s="41">
        <v>0.59599999999999997</v>
      </c>
      <c r="CA9" s="41">
        <v>0.67179999999999995</v>
      </c>
      <c r="CB9" s="41">
        <v>0.37930000000000003</v>
      </c>
      <c r="CC9" s="41">
        <v>0.5393</v>
      </c>
      <c r="CD9" s="41">
        <v>0.37930000000000003</v>
      </c>
      <c r="CE9" s="41">
        <v>0.5393</v>
      </c>
      <c r="CF9" s="41">
        <v>0.45610000000000001</v>
      </c>
      <c r="CG9" s="41">
        <v>0.37930000000000003</v>
      </c>
      <c r="CH9" s="41">
        <v>0.67179999999999995</v>
      </c>
      <c r="CI9" s="41">
        <v>0.57150000000000001</v>
      </c>
      <c r="CJ9" s="5" t="s">
        <v>11</v>
      </c>
    </row>
    <row r="10" spans="1:89" x14ac:dyDescent="0.2">
      <c r="B10" s="4" t="s">
        <v>12</v>
      </c>
      <c r="C10" s="17" t="e">
        <f t="shared" ref="C10:BW10" si="9">C7*(1+C9)</f>
        <v>#DIV/0!</v>
      </c>
      <c r="D10" s="17" t="e">
        <f t="shared" si="9"/>
        <v>#DIV/0!</v>
      </c>
      <c r="E10" s="17" t="e">
        <f t="shared" si="9"/>
        <v>#DIV/0!</v>
      </c>
      <c r="F10" s="17" t="e">
        <f t="shared" si="9"/>
        <v>#DIV/0!</v>
      </c>
      <c r="G10" s="17" t="e">
        <f t="shared" si="9"/>
        <v>#DIV/0!</v>
      </c>
      <c r="H10" s="17" t="e">
        <f t="shared" si="9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0">L7*(1+L9)</f>
        <v>#DIV/0!</v>
      </c>
      <c r="M10" s="17" t="e">
        <f t="shared" si="10"/>
        <v>#DIV/0!</v>
      </c>
      <c r="N10" s="17" t="e">
        <f t="shared" si="10"/>
        <v>#DIV/0!</v>
      </c>
      <c r="O10" s="17" t="e">
        <f t="shared" si="10"/>
        <v>#DIV/0!</v>
      </c>
      <c r="P10" s="17" t="e">
        <f t="shared" si="10"/>
        <v>#DIV/0!</v>
      </c>
      <c r="Q10" s="17" t="e">
        <f t="shared" si="10"/>
        <v>#DIV/0!</v>
      </c>
      <c r="R10" s="17" t="e">
        <f t="shared" si="9"/>
        <v>#DIV/0!</v>
      </c>
      <c r="S10" s="17" t="e">
        <f t="shared" si="9"/>
        <v>#DIV/0!</v>
      </c>
      <c r="T10" s="17" t="e">
        <f t="shared" si="9"/>
        <v>#DIV/0!</v>
      </c>
      <c r="U10" s="17" t="e">
        <f t="shared" si="9"/>
        <v>#DIV/0!</v>
      </c>
      <c r="V10" s="17" t="e">
        <f t="shared" si="9"/>
        <v>#DIV/0!</v>
      </c>
      <c r="W10" s="17" t="e">
        <f t="shared" si="9"/>
        <v>#DIV/0!</v>
      </c>
      <c r="X10" s="17" t="e">
        <f>X7*(1+X9)</f>
        <v>#DIV/0!</v>
      </c>
      <c r="Y10" s="17" t="e">
        <f t="shared" si="9"/>
        <v>#DIV/0!</v>
      </c>
      <c r="Z10" s="17" t="e">
        <f t="shared" si="9"/>
        <v>#DIV/0!</v>
      </c>
      <c r="AA10" s="17" t="e">
        <f t="shared" si="9"/>
        <v>#DIV/0!</v>
      </c>
      <c r="AB10" s="17" t="e">
        <f t="shared" si="9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9"/>
        <v>#DIV/0!</v>
      </c>
      <c r="AF10" s="17" t="e">
        <f t="shared" si="9"/>
        <v>#DIV/0!</v>
      </c>
      <c r="AG10" s="17" t="e">
        <f t="shared" si="9"/>
        <v>#DIV/0!</v>
      </c>
      <c r="AH10" s="17" t="e">
        <f t="shared" si="9"/>
        <v>#DIV/0!</v>
      </c>
      <c r="AI10" s="17" t="e">
        <f t="shared" si="9"/>
        <v>#DIV/0!</v>
      </c>
      <c r="AJ10" s="17" t="e">
        <f>AJ7*(1+AJ9)</f>
        <v>#DIV/0!</v>
      </c>
      <c r="AK10" s="17" t="e">
        <f t="shared" si="9"/>
        <v>#DIV/0!</v>
      </c>
      <c r="AL10" s="17" t="e">
        <f t="shared" si="9"/>
        <v>#DIV/0!</v>
      </c>
      <c r="AM10" s="17" t="e">
        <f t="shared" si="9"/>
        <v>#DIV/0!</v>
      </c>
      <c r="AN10" s="17" t="e">
        <f t="shared" si="9"/>
        <v>#DIV/0!</v>
      </c>
      <c r="AO10" s="17" t="e">
        <f t="shared" si="9"/>
        <v>#DIV/0!</v>
      </c>
      <c r="AP10" s="17" t="e">
        <f t="shared" si="9"/>
        <v>#DIV/0!</v>
      </c>
      <c r="AQ10" s="17" t="e">
        <f>AQ7*(1+AQ9)</f>
        <v>#DIV/0!</v>
      </c>
      <c r="AR10" s="17" t="e">
        <f t="shared" si="9"/>
        <v>#DIV/0!</v>
      </c>
      <c r="AS10" s="17" t="e">
        <f t="shared" si="9"/>
        <v>#DIV/0!</v>
      </c>
      <c r="AT10" s="17" t="e">
        <f t="shared" si="9"/>
        <v>#DIV/0!</v>
      </c>
      <c r="AU10" s="17" t="e">
        <f t="shared" si="9"/>
        <v>#DIV/0!</v>
      </c>
      <c r="AV10" s="17" t="e">
        <f t="shared" si="9"/>
        <v>#DIV/0!</v>
      </c>
      <c r="AW10" s="17" t="e">
        <f t="shared" si="9"/>
        <v>#DIV/0!</v>
      </c>
      <c r="AX10" s="17" t="e">
        <f t="shared" si="9"/>
        <v>#DIV/0!</v>
      </c>
      <c r="AY10" s="17" t="e">
        <f t="shared" si="9"/>
        <v>#DIV/0!</v>
      </c>
      <c r="AZ10" s="17" t="e">
        <f t="shared" si="9"/>
        <v>#DIV/0!</v>
      </c>
      <c r="BA10" s="17" t="e">
        <f t="shared" si="9"/>
        <v>#DIV/0!</v>
      </c>
      <c r="BB10" s="17" t="e">
        <f>BB7*(1+BB9)</f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 t="shared" si="9"/>
        <v>#DIV/0!</v>
      </c>
      <c r="BG10" s="17" t="e">
        <f t="shared" si="9"/>
        <v>#DIV/0!</v>
      </c>
      <c r="BH10" s="17" t="e">
        <f t="shared" si="9"/>
        <v>#DIV/0!</v>
      </c>
      <c r="BI10" s="17" t="e">
        <f t="shared" si="9"/>
        <v>#DIV/0!</v>
      </c>
      <c r="BJ10" s="17" t="e">
        <f t="shared" si="9"/>
        <v>#DIV/0!</v>
      </c>
      <c r="BK10" s="17" t="e">
        <f>BK7*(1+BK9)</f>
        <v>#DIV/0!</v>
      </c>
      <c r="BL10" s="17" t="e">
        <f t="shared" si="9"/>
        <v>#DIV/0!</v>
      </c>
      <c r="BM10" s="17" t="e">
        <f t="shared" si="9"/>
        <v>#DIV/0!</v>
      </c>
      <c r="BN10" s="17" t="e">
        <f>BN7*(1+BN9)</f>
        <v>#DIV/0!</v>
      </c>
      <c r="BO10" s="17" t="e">
        <f>BO7*(1+BO9)</f>
        <v>#DIV/0!</v>
      </c>
      <c r="BP10" s="17" t="e">
        <f t="shared" si="9"/>
        <v>#DIV/0!</v>
      </c>
      <c r="BQ10" s="17" t="e">
        <f t="shared" si="9"/>
        <v>#DIV/0!</v>
      </c>
      <c r="BR10" s="17" t="e">
        <f t="shared" si="9"/>
        <v>#DIV/0!</v>
      </c>
      <c r="BS10" s="17" t="e">
        <f t="shared" si="9"/>
        <v>#DIV/0!</v>
      </c>
      <c r="BT10" s="17" t="e">
        <f t="shared" si="9"/>
        <v>#DIV/0!</v>
      </c>
      <c r="BU10" s="17" t="e">
        <f t="shared" si="9"/>
        <v>#DIV/0!</v>
      </c>
      <c r="BV10" s="17" t="e">
        <f t="shared" si="9"/>
        <v>#DIV/0!</v>
      </c>
      <c r="BW10" s="17" t="e">
        <f t="shared" si="9"/>
        <v>#DIV/0!</v>
      </c>
      <c r="BX10" s="17" t="e">
        <f t="shared" ref="BX10:CG10" si="11">BX7*(1+BX9)</f>
        <v>#DIV/0!</v>
      </c>
      <c r="BY10" s="17" t="e">
        <f t="shared" si="11"/>
        <v>#DIV/0!</v>
      </c>
      <c r="BZ10" s="17" t="e">
        <f t="shared" si="11"/>
        <v>#DIV/0!</v>
      </c>
      <c r="CA10" s="17" t="e">
        <f t="shared" si="11"/>
        <v>#DIV/0!</v>
      </c>
      <c r="CB10" s="17" t="e">
        <f t="shared" si="11"/>
        <v>#DIV/0!</v>
      </c>
      <c r="CC10" s="17" t="e">
        <f t="shared" si="11"/>
        <v>#DIV/0!</v>
      </c>
      <c r="CD10" s="17" t="e">
        <f t="shared" si="11"/>
        <v>#DIV/0!</v>
      </c>
      <c r="CE10" s="17" t="e">
        <f t="shared" si="11"/>
        <v>#DIV/0!</v>
      </c>
      <c r="CF10" s="17" t="e">
        <f t="shared" si="11"/>
        <v>#DIV/0!</v>
      </c>
      <c r="CG10" s="17" t="e">
        <f t="shared" si="11"/>
        <v>#DIV/0!</v>
      </c>
      <c r="CH10" s="17" t="e">
        <f>CH7*(1+CH9)</f>
        <v>#DIV/0!</v>
      </c>
      <c r="CI10" s="17" t="e">
        <f>CI7*(1+CI9)</f>
        <v>#DIV/0!</v>
      </c>
      <c r="CJ10" s="19" t="e">
        <f>SUM(C10:CH10)</f>
        <v>#DIV/0!</v>
      </c>
    </row>
    <row r="11" spans="1:89" x14ac:dyDescent="0.2">
      <c r="B11" s="6" t="s">
        <v>13</v>
      </c>
      <c r="C11" s="20" t="e">
        <f t="shared" ref="C11:BW11" si="12">(C10*C4)-C8</f>
        <v>#DIV/0!</v>
      </c>
      <c r="D11" s="20" t="e">
        <f t="shared" si="12"/>
        <v>#DIV/0!</v>
      </c>
      <c r="E11" s="20" t="e">
        <f t="shared" si="12"/>
        <v>#DIV/0!</v>
      </c>
      <c r="F11" s="20" t="e">
        <f t="shared" si="12"/>
        <v>#DIV/0!</v>
      </c>
      <c r="G11" s="20" t="e">
        <f t="shared" si="12"/>
        <v>#DIV/0!</v>
      </c>
      <c r="H11" s="20" t="e">
        <f t="shared" si="12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3">(L10*L4)-L8</f>
        <v>#DIV/0!</v>
      </c>
      <c r="M11" s="20" t="e">
        <f t="shared" si="13"/>
        <v>#DIV/0!</v>
      </c>
      <c r="N11" s="20" t="e">
        <f t="shared" si="13"/>
        <v>#DIV/0!</v>
      </c>
      <c r="O11" s="20" t="e">
        <f t="shared" si="13"/>
        <v>#DIV/0!</v>
      </c>
      <c r="P11" s="20" t="e">
        <f t="shared" si="13"/>
        <v>#DIV/0!</v>
      </c>
      <c r="Q11" s="20" t="e">
        <f t="shared" si="13"/>
        <v>#DIV/0!</v>
      </c>
      <c r="R11" s="20" t="e">
        <f t="shared" si="12"/>
        <v>#DIV/0!</v>
      </c>
      <c r="S11" s="20" t="e">
        <f t="shared" si="12"/>
        <v>#DIV/0!</v>
      </c>
      <c r="T11" s="20" t="e">
        <f t="shared" si="12"/>
        <v>#DIV/0!</v>
      </c>
      <c r="U11" s="20" t="e">
        <f t="shared" si="12"/>
        <v>#DIV/0!</v>
      </c>
      <c r="V11" s="20" t="e">
        <f t="shared" si="12"/>
        <v>#DIV/0!</v>
      </c>
      <c r="W11" s="20" t="e">
        <f t="shared" si="12"/>
        <v>#DIV/0!</v>
      </c>
      <c r="X11" s="20" t="e">
        <f>(X10*X4)-X8</f>
        <v>#DIV/0!</v>
      </c>
      <c r="Y11" s="20" t="e">
        <f t="shared" si="12"/>
        <v>#DIV/0!</v>
      </c>
      <c r="Z11" s="20" t="e">
        <f t="shared" si="12"/>
        <v>#DIV/0!</v>
      </c>
      <c r="AA11" s="20" t="e">
        <f t="shared" si="12"/>
        <v>#DIV/0!</v>
      </c>
      <c r="AB11" s="20" t="e">
        <f t="shared" si="12"/>
        <v>#DIV/0!</v>
      </c>
      <c r="AC11" s="20" t="e">
        <f t="shared" si="12"/>
        <v>#DIV/0!</v>
      </c>
      <c r="AD11" s="20" t="e">
        <f>(AD10*AD4)-AD8</f>
        <v>#DIV/0!</v>
      </c>
      <c r="AE11" s="20" t="e">
        <f t="shared" si="12"/>
        <v>#DIV/0!</v>
      </c>
      <c r="AF11" s="20" t="e">
        <f t="shared" si="12"/>
        <v>#DIV/0!</v>
      </c>
      <c r="AG11" s="20" t="e">
        <f t="shared" si="12"/>
        <v>#DIV/0!</v>
      </c>
      <c r="AH11" s="20" t="e">
        <f t="shared" si="12"/>
        <v>#DIV/0!</v>
      </c>
      <c r="AI11" s="20" t="e">
        <f t="shared" si="12"/>
        <v>#DIV/0!</v>
      </c>
      <c r="AJ11" s="20" t="e">
        <f>(AJ10*AJ4)-AJ8</f>
        <v>#DIV/0!</v>
      </c>
      <c r="AK11" s="20" t="e">
        <f t="shared" si="12"/>
        <v>#DIV/0!</v>
      </c>
      <c r="AL11" s="20" t="e">
        <f t="shared" si="12"/>
        <v>#DIV/0!</v>
      </c>
      <c r="AM11" s="20" t="e">
        <f t="shared" si="12"/>
        <v>#DIV/0!</v>
      </c>
      <c r="AN11" s="20" t="e">
        <f t="shared" si="12"/>
        <v>#DIV/0!</v>
      </c>
      <c r="AO11" s="20" t="e">
        <f t="shared" si="12"/>
        <v>#DIV/0!</v>
      </c>
      <c r="AP11" s="20" t="e">
        <f t="shared" si="12"/>
        <v>#DIV/0!</v>
      </c>
      <c r="AQ11" s="20" t="e">
        <f>(AQ10*AQ4)-AQ8</f>
        <v>#DIV/0!</v>
      </c>
      <c r="AR11" s="20" t="e">
        <f t="shared" si="12"/>
        <v>#DIV/0!</v>
      </c>
      <c r="AS11" s="20" t="e">
        <f t="shared" si="12"/>
        <v>#DIV/0!</v>
      </c>
      <c r="AT11" s="20" t="e">
        <f t="shared" si="12"/>
        <v>#DIV/0!</v>
      </c>
      <c r="AU11" s="20" t="e">
        <f t="shared" si="12"/>
        <v>#DIV/0!</v>
      </c>
      <c r="AV11" s="20" t="e">
        <f t="shared" si="12"/>
        <v>#DIV/0!</v>
      </c>
      <c r="AW11" s="20" t="e">
        <f t="shared" si="12"/>
        <v>#DIV/0!</v>
      </c>
      <c r="AX11" s="20" t="e">
        <f t="shared" si="12"/>
        <v>#DIV/0!</v>
      </c>
      <c r="AY11" s="20" t="e">
        <f t="shared" si="12"/>
        <v>#DIV/0!</v>
      </c>
      <c r="AZ11" s="20" t="e">
        <f t="shared" si="12"/>
        <v>#DIV/0!</v>
      </c>
      <c r="BA11" s="20" t="e">
        <f t="shared" si="12"/>
        <v>#DIV/0!</v>
      </c>
      <c r="BB11" s="20" t="e">
        <f>(BB10*BB4)-BB8</f>
        <v>#DIV/0!</v>
      </c>
      <c r="BC11" s="20" t="e">
        <f t="shared" si="12"/>
        <v>#DIV/0!</v>
      </c>
      <c r="BD11" s="20" t="e">
        <f t="shared" si="12"/>
        <v>#DIV/0!</v>
      </c>
      <c r="BE11" s="20" t="e">
        <f t="shared" si="12"/>
        <v>#DIV/0!</v>
      </c>
      <c r="BF11" s="20" t="e">
        <f t="shared" si="12"/>
        <v>#DIV/0!</v>
      </c>
      <c r="BG11" s="20" t="e">
        <f t="shared" si="12"/>
        <v>#DIV/0!</v>
      </c>
      <c r="BH11" s="20" t="e">
        <f t="shared" si="12"/>
        <v>#DIV/0!</v>
      </c>
      <c r="BI11" s="20" t="e">
        <f t="shared" si="12"/>
        <v>#DIV/0!</v>
      </c>
      <c r="BJ11" s="20" t="e">
        <f t="shared" si="12"/>
        <v>#DIV/0!</v>
      </c>
      <c r="BK11" s="20" t="e">
        <f>(BK10*BK4)-BK8</f>
        <v>#DIV/0!</v>
      </c>
      <c r="BL11" s="20" t="e">
        <f t="shared" si="12"/>
        <v>#DIV/0!</v>
      </c>
      <c r="BM11" s="20" t="e">
        <f t="shared" si="12"/>
        <v>#DIV/0!</v>
      </c>
      <c r="BN11" s="20" t="e">
        <f>(BN10*BN4)-BN8</f>
        <v>#DIV/0!</v>
      </c>
      <c r="BO11" s="20" t="e">
        <f>(BO10*BO4)-BO8</f>
        <v>#DIV/0!</v>
      </c>
      <c r="BP11" s="20" t="e">
        <f t="shared" si="12"/>
        <v>#DIV/0!</v>
      </c>
      <c r="BQ11" s="20" t="e">
        <f t="shared" si="12"/>
        <v>#DIV/0!</v>
      </c>
      <c r="BR11" s="20" t="e">
        <f t="shared" si="12"/>
        <v>#DIV/0!</v>
      </c>
      <c r="BS11" s="20" t="e">
        <f t="shared" si="12"/>
        <v>#DIV/0!</v>
      </c>
      <c r="BT11" s="20" t="e">
        <f t="shared" si="12"/>
        <v>#DIV/0!</v>
      </c>
      <c r="BU11" s="20" t="e">
        <f t="shared" si="12"/>
        <v>#DIV/0!</v>
      </c>
      <c r="BV11" s="20" t="e">
        <f t="shared" si="12"/>
        <v>#DIV/0!</v>
      </c>
      <c r="BW11" s="20" t="e">
        <f t="shared" si="12"/>
        <v>#DIV/0!</v>
      </c>
      <c r="BX11" s="20" t="e">
        <f t="shared" ref="BX11:CG11" si="14">(BX10*BX4)-BX8</f>
        <v>#DIV/0!</v>
      </c>
      <c r="BY11" s="20" t="e">
        <f t="shared" si="14"/>
        <v>#DIV/0!</v>
      </c>
      <c r="BZ11" s="20" t="e">
        <f t="shared" si="14"/>
        <v>#DIV/0!</v>
      </c>
      <c r="CA11" s="20" t="e">
        <f t="shared" si="14"/>
        <v>#DIV/0!</v>
      </c>
      <c r="CB11" s="20" t="e">
        <f t="shared" si="14"/>
        <v>#DIV/0!</v>
      </c>
      <c r="CC11" s="20" t="e">
        <f t="shared" si="14"/>
        <v>#DIV/0!</v>
      </c>
      <c r="CD11" s="20" t="e">
        <f t="shared" si="14"/>
        <v>#DIV/0!</v>
      </c>
      <c r="CE11" s="20" t="e">
        <f t="shared" si="14"/>
        <v>#DIV/0!</v>
      </c>
      <c r="CF11" s="20" t="e">
        <f t="shared" si="14"/>
        <v>#DIV/0!</v>
      </c>
      <c r="CG11" s="20" t="e">
        <f t="shared" si="14"/>
        <v>#DIV/0!</v>
      </c>
      <c r="CH11" s="20" t="e">
        <f>(CH10*CH4)-CH8</f>
        <v>#DIV/0!</v>
      </c>
      <c r="CI11" s="20" t="e">
        <f>(CI10*CI4)-CI8</f>
        <v>#DIV/0!</v>
      </c>
      <c r="CJ11" s="21" t="e">
        <f>SUM(C11:CH11)</f>
        <v>#DIV/0!</v>
      </c>
    </row>
    <row r="12" spans="1:89" x14ac:dyDescent="0.2"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44" t="e">
        <f>SUM(CJ5+CJ11)</f>
        <v>#DIV/0!</v>
      </c>
    </row>
    <row r="13" spans="1:89" x14ac:dyDescent="0.2"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24"/>
    </row>
    <row r="14" spans="1:89" x14ac:dyDescent="0.2"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304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24"/>
    </row>
    <row r="15" spans="1:89" x14ac:dyDescent="0.2">
      <c r="B15" s="8" t="s">
        <v>16</v>
      </c>
      <c r="C15" s="24"/>
      <c r="D15" s="24"/>
      <c r="E15" s="24"/>
      <c r="F15" s="25">
        <f>CJ5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304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24"/>
    </row>
    <row r="16" spans="1:89" x14ac:dyDescent="0.2"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304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24"/>
    </row>
    <row r="17" spans="2:88" x14ac:dyDescent="0.2"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304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26"/>
    </row>
    <row r="18" spans="2:88" x14ac:dyDescent="0.2">
      <c r="B18" s="8" t="s">
        <v>19</v>
      </c>
      <c r="C18" s="24"/>
      <c r="D18" s="24"/>
      <c r="E18" s="24"/>
      <c r="F18" s="25" t="e">
        <f>CJ10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304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26"/>
    </row>
    <row r="19" spans="2:88" x14ac:dyDescent="0.2">
      <c r="B19" s="8" t="s">
        <v>20</v>
      </c>
      <c r="C19" s="24"/>
      <c r="D19" s="24"/>
      <c r="E19" s="24"/>
      <c r="F19" s="33" t="e">
        <f>CJ11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304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26"/>
    </row>
    <row r="20" spans="2:88" x14ac:dyDescent="0.2">
      <c r="B20" s="8" t="s">
        <v>21</v>
      </c>
      <c r="C20" s="24"/>
      <c r="D20" s="24"/>
      <c r="E20" s="24"/>
      <c r="F20" s="25">
        <f>CJ6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36"/>
      <c r="BB20" s="36"/>
      <c r="BC20" s="36"/>
      <c r="BD20" s="36"/>
      <c r="BE20" s="36"/>
      <c r="BF20" s="36"/>
      <c r="BG20" s="36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9"/>
    </row>
    <row r="21" spans="2:88" x14ac:dyDescent="0.2"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6"/>
      <c r="BB21" s="36"/>
      <c r="BC21" s="36"/>
      <c r="BD21" s="36"/>
      <c r="BE21" s="36"/>
      <c r="BF21" s="36"/>
      <c r="BG21" s="36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29"/>
    </row>
    <row r="22" spans="2:88" x14ac:dyDescent="0.2"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6"/>
      <c r="BB22" s="36"/>
      <c r="BC22" s="36"/>
      <c r="BD22" s="36"/>
      <c r="BE22" s="36"/>
      <c r="BF22" s="36"/>
      <c r="BG22" s="36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29"/>
    </row>
    <row r="23" spans="2:88" x14ac:dyDescent="0.2"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6"/>
      <c r="BB23" s="36"/>
      <c r="BC23" s="36"/>
      <c r="BD23" s="36"/>
      <c r="BE23" s="36"/>
      <c r="BF23" s="36"/>
      <c r="BG23" s="36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29"/>
    </row>
    <row r="24" spans="2:88" x14ac:dyDescent="0.2">
      <c r="B24" s="8" t="s">
        <v>24</v>
      </c>
      <c r="C24" s="24"/>
      <c r="D24" s="24"/>
      <c r="E24" s="24"/>
      <c r="F24" s="25">
        <f>CJ5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6"/>
      <c r="BB24" s="36"/>
      <c r="BC24" s="36"/>
      <c r="BD24" s="36"/>
      <c r="BE24" s="36"/>
      <c r="BF24" s="36"/>
      <c r="BG24" s="36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29"/>
    </row>
    <row r="25" spans="2:88" x14ac:dyDescent="0.2">
      <c r="B25" s="8" t="s">
        <v>25</v>
      </c>
      <c r="C25" s="24"/>
      <c r="D25" s="24"/>
      <c r="E25" s="24"/>
      <c r="F25" s="25" t="e">
        <f>CJ11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6"/>
      <c r="BB25" s="36"/>
      <c r="BC25" s="36"/>
      <c r="BD25" s="36"/>
      <c r="BE25" s="36"/>
      <c r="BF25" s="36"/>
      <c r="BG25" s="36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24"/>
    </row>
    <row r="26" spans="2:88" x14ac:dyDescent="0.2">
      <c r="B26" s="580"/>
      <c r="C26" s="580"/>
      <c r="D26" s="580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0"/>
      <c r="P26" s="580"/>
      <c r="Q26" s="580"/>
      <c r="R26" s="580"/>
      <c r="S26" s="580"/>
      <c r="T26" s="580"/>
      <c r="U26" s="580"/>
      <c r="V26" s="580"/>
      <c r="W26" s="580"/>
      <c r="X26" s="580"/>
      <c r="Y26" s="580"/>
      <c r="Z26" s="580"/>
      <c r="AA26" s="580"/>
      <c r="AB26" s="580"/>
      <c r="AC26" s="580"/>
      <c r="AD26" s="580"/>
      <c r="AE26" s="580"/>
      <c r="AF26" s="580"/>
      <c r="AG26" s="580"/>
      <c r="AH26" s="580"/>
      <c r="AI26" s="580"/>
      <c r="AJ26" s="580"/>
      <c r="AK26" s="580"/>
      <c r="AL26" s="580"/>
      <c r="AM26" s="580"/>
      <c r="AN26" s="580"/>
      <c r="AO26" s="580"/>
      <c r="AP26" s="580"/>
      <c r="AQ26" s="580"/>
      <c r="AR26" s="580"/>
      <c r="AS26" s="580"/>
      <c r="AT26" s="580"/>
      <c r="AU26" s="580"/>
      <c r="AV26" s="580"/>
      <c r="AW26" s="580"/>
      <c r="AX26" s="580"/>
      <c r="AY26" s="580"/>
      <c r="AZ26" s="580"/>
      <c r="BA26" s="580"/>
      <c r="BB26" s="580"/>
      <c r="BC26" s="580"/>
      <c r="BD26" s="580"/>
      <c r="BE26" s="580"/>
      <c r="BF26" s="580"/>
      <c r="BG26" s="580"/>
      <c r="BH26" s="580"/>
      <c r="BI26" s="580"/>
      <c r="BJ26" s="580"/>
      <c r="BK26" s="580"/>
      <c r="BL26" s="580"/>
      <c r="BM26" s="580"/>
    </row>
    <row r="27" spans="2:88" x14ac:dyDescent="0.2">
      <c r="B27" s="8"/>
      <c r="C27" s="24"/>
      <c r="D27" s="24"/>
      <c r="E27" s="24"/>
      <c r="F27" s="24"/>
      <c r="G27" s="24"/>
      <c r="H27" s="24"/>
      <c r="I27" s="24"/>
      <c r="J27" s="24"/>
      <c r="K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5"/>
    </row>
    <row r="30" spans="2:88" x14ac:dyDescent="0.2">
      <c r="B30" s="11"/>
    </row>
    <row r="31" spans="2:88" x14ac:dyDescent="0.2">
      <c r="B31" s="12"/>
    </row>
  </sheetData>
  <mergeCells count="20">
    <mergeCell ref="Z1:AE1"/>
    <mergeCell ref="AF1:AR1"/>
    <mergeCell ref="C1:H1"/>
    <mergeCell ref="BM1:BP1"/>
    <mergeCell ref="BU1:CF1"/>
    <mergeCell ref="AT1:AY1"/>
    <mergeCell ref="BC1:BE1"/>
    <mergeCell ref="BG1:BL1"/>
    <mergeCell ref="AZ1:BB1"/>
    <mergeCell ref="BQ1:BT1"/>
    <mergeCell ref="CG1:CH1"/>
    <mergeCell ref="B26:BM26"/>
    <mergeCell ref="R18:Y18"/>
    <mergeCell ref="R19:Y19"/>
    <mergeCell ref="R14:Y14"/>
    <mergeCell ref="R15:Y15"/>
    <mergeCell ref="R16:Y16"/>
    <mergeCell ref="R17:Y17"/>
    <mergeCell ref="I1:K1"/>
    <mergeCell ref="R1:Y1"/>
  </mergeCells>
  <phoneticPr fontId="5" type="noConversion"/>
  <pageMargins left="0.78740157499999996" right="0.78740157499999996" top="0.984251969" bottom="0.984251969" header="0.49212598499999999" footer="0.49212598499999999"/>
  <pageSetup paperSize="9" scale="42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7"/>
  <sheetViews>
    <sheetView topLeftCell="F1" zoomScale="90" zoomScaleNormal="90" workbookViewId="0">
      <selection activeCell="P21" sqref="P21"/>
    </sheetView>
  </sheetViews>
  <sheetFormatPr defaultRowHeight="12.75" x14ac:dyDescent="0.2"/>
  <cols>
    <col min="1" max="1" width="3.7109375" customWidth="1"/>
    <col min="2" max="2" width="33.5703125" customWidth="1"/>
    <col min="3" max="11" width="15.7109375" customWidth="1"/>
    <col min="12" max="17" width="14.7109375" customWidth="1"/>
    <col min="18" max="88" width="15.7109375" customWidth="1"/>
  </cols>
  <sheetData>
    <row r="1" spans="1:88" ht="15" customHeight="1" x14ac:dyDescent="0.2">
      <c r="A1" s="32" t="s">
        <v>33</v>
      </c>
      <c r="B1" s="1" t="s">
        <v>34</v>
      </c>
      <c r="C1" s="31"/>
      <c r="D1" s="31"/>
      <c r="E1" s="31"/>
      <c r="F1" s="31"/>
      <c r="G1" s="31"/>
      <c r="H1" s="31"/>
      <c r="I1" s="31"/>
      <c r="J1" s="31"/>
      <c r="K1" s="31"/>
      <c r="L1" s="291"/>
      <c r="M1" s="291"/>
      <c r="N1" s="291"/>
      <c r="O1" s="291"/>
      <c r="P1" s="291"/>
      <c r="Q1" s="29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581" t="s">
        <v>248</v>
      </c>
      <c r="BU1" s="581"/>
      <c r="BV1" s="581"/>
      <c r="BW1" s="581"/>
      <c r="BX1" s="581"/>
      <c r="BY1" s="581"/>
      <c r="BZ1" s="581"/>
      <c r="CA1" s="581"/>
      <c r="CB1" s="581"/>
      <c r="CC1" s="581"/>
      <c r="CD1" s="581"/>
      <c r="CE1" s="581"/>
      <c r="CF1" s="582" t="s">
        <v>254</v>
      </c>
      <c r="CG1" s="583"/>
      <c r="CH1" s="583"/>
      <c r="CI1" s="266"/>
      <c r="CJ1" s="46"/>
    </row>
    <row r="2" spans="1:88" ht="15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9" t="s">
        <v>275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69" t="s">
        <v>275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104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9" t="s">
        <v>275</v>
      </c>
      <c r="AY2" s="168" t="s">
        <v>66</v>
      </c>
      <c r="AZ2" s="168" t="s">
        <v>132</v>
      </c>
      <c r="BA2" s="168" t="s">
        <v>133</v>
      </c>
      <c r="BB2" s="169" t="s">
        <v>276</v>
      </c>
      <c r="BC2" s="168" t="s">
        <v>134</v>
      </c>
      <c r="BD2" s="168" t="s">
        <v>135</v>
      </c>
      <c r="BE2" s="169" t="s">
        <v>276</v>
      </c>
      <c r="BF2" s="168" t="s">
        <v>136</v>
      </c>
      <c r="BG2" s="168" t="s">
        <v>123</v>
      </c>
      <c r="BH2" s="168" t="s">
        <v>124</v>
      </c>
      <c r="BI2" s="168" t="s">
        <v>125</v>
      </c>
      <c r="BJ2" s="169" t="s">
        <v>275</v>
      </c>
      <c r="BK2" s="168" t="s">
        <v>66</v>
      </c>
      <c r="BL2" s="168" t="s">
        <v>79</v>
      </c>
      <c r="BM2" s="168" t="s">
        <v>80</v>
      </c>
      <c r="BN2" s="168" t="s">
        <v>252</v>
      </c>
      <c r="BO2" s="168" t="s">
        <v>253</v>
      </c>
      <c r="BP2" s="168" t="s">
        <v>81</v>
      </c>
      <c r="BQ2" s="168" t="s">
        <v>82</v>
      </c>
      <c r="BR2" s="168" t="s">
        <v>84</v>
      </c>
      <c r="BS2" s="168" t="s">
        <v>83</v>
      </c>
      <c r="BT2" s="168" t="s">
        <v>81</v>
      </c>
      <c r="BU2" s="168" t="s">
        <v>82</v>
      </c>
      <c r="BV2" s="168" t="s">
        <v>84</v>
      </c>
      <c r="BW2" s="168" t="s">
        <v>83</v>
      </c>
      <c r="BX2" s="168" t="s">
        <v>67</v>
      </c>
      <c r="BY2" s="168" t="s">
        <v>249</v>
      </c>
      <c r="BZ2" s="168" t="s">
        <v>250</v>
      </c>
      <c r="CA2" s="168" t="s">
        <v>251</v>
      </c>
      <c r="CB2" s="168" t="s">
        <v>79</v>
      </c>
      <c r="CC2" s="168" t="s">
        <v>80</v>
      </c>
      <c r="CD2" s="168" t="s">
        <v>252</v>
      </c>
      <c r="CE2" s="168" t="s">
        <v>253</v>
      </c>
      <c r="CF2" s="168" t="s">
        <v>249</v>
      </c>
      <c r="CG2" s="168" t="s">
        <v>79</v>
      </c>
      <c r="CH2" s="168" t="s">
        <v>251</v>
      </c>
      <c r="CI2" s="169" t="s">
        <v>275</v>
      </c>
      <c r="CJ2" s="170" t="s">
        <v>26</v>
      </c>
    </row>
    <row r="3" spans="1:88" ht="15" customHeight="1" x14ac:dyDescent="0.2">
      <c r="A3" s="1"/>
      <c r="B3" s="6" t="s">
        <v>3</v>
      </c>
      <c r="C3" s="118" t="s">
        <v>106</v>
      </c>
      <c r="D3" s="118" t="s">
        <v>106</v>
      </c>
      <c r="E3" s="118" t="s">
        <v>106</v>
      </c>
      <c r="F3" s="118" t="s">
        <v>106</v>
      </c>
      <c r="G3" s="118" t="s">
        <v>106</v>
      </c>
      <c r="H3" s="118" t="s">
        <v>106</v>
      </c>
      <c r="I3" s="118" t="s">
        <v>106</v>
      </c>
      <c r="J3" s="118" t="s">
        <v>106</v>
      </c>
      <c r="K3" s="118" t="s">
        <v>106</v>
      </c>
      <c r="L3" s="118"/>
      <c r="M3" s="118"/>
      <c r="N3" s="118"/>
      <c r="O3" s="118"/>
      <c r="P3" s="118"/>
      <c r="Q3" s="118"/>
      <c r="R3" s="118" t="s">
        <v>106</v>
      </c>
      <c r="S3" s="118" t="s">
        <v>106</v>
      </c>
      <c r="T3" s="118" t="s">
        <v>106</v>
      </c>
      <c r="U3" s="118" t="s">
        <v>106</v>
      </c>
      <c r="V3" s="118" t="s">
        <v>106</v>
      </c>
      <c r="W3" s="118" t="s">
        <v>106</v>
      </c>
      <c r="X3" s="118" t="s">
        <v>106</v>
      </c>
      <c r="Y3" s="118" t="s">
        <v>106</v>
      </c>
      <c r="Z3" s="118" t="s">
        <v>106</v>
      </c>
      <c r="AA3" s="118" t="s">
        <v>106</v>
      </c>
      <c r="AB3" s="118" t="s">
        <v>106</v>
      </c>
      <c r="AC3" s="118" t="s">
        <v>106</v>
      </c>
      <c r="AD3" s="118" t="s">
        <v>106</v>
      </c>
      <c r="AE3" s="118" t="s">
        <v>106</v>
      </c>
      <c r="AF3" s="118" t="s">
        <v>106</v>
      </c>
      <c r="AG3" s="118" t="s">
        <v>106</v>
      </c>
      <c r="AH3" s="118" t="s">
        <v>106</v>
      </c>
      <c r="AI3" s="118" t="s">
        <v>106</v>
      </c>
      <c r="AJ3" s="118" t="s">
        <v>106</v>
      </c>
      <c r="AK3" s="118" t="s">
        <v>106</v>
      </c>
      <c r="AL3" s="118" t="s">
        <v>106</v>
      </c>
      <c r="AM3" s="118" t="s">
        <v>106</v>
      </c>
      <c r="AN3" s="118" t="s">
        <v>106</v>
      </c>
      <c r="AO3" s="118" t="s">
        <v>106</v>
      </c>
      <c r="AP3" s="118" t="s">
        <v>106</v>
      </c>
      <c r="AQ3" s="118" t="s">
        <v>106</v>
      </c>
      <c r="AR3" s="118" t="s">
        <v>106</v>
      </c>
      <c r="AS3" s="118" t="s">
        <v>106</v>
      </c>
      <c r="AT3" s="118" t="s">
        <v>106</v>
      </c>
      <c r="AU3" s="118" t="s">
        <v>106</v>
      </c>
      <c r="AV3" s="118" t="s">
        <v>106</v>
      </c>
      <c r="AW3" s="118" t="s">
        <v>106</v>
      </c>
      <c r="AX3" s="118" t="s">
        <v>106</v>
      </c>
      <c r="AY3" s="118" t="s">
        <v>106</v>
      </c>
      <c r="AZ3" s="118" t="s">
        <v>106</v>
      </c>
      <c r="BA3" s="118" t="s">
        <v>106</v>
      </c>
      <c r="BB3" s="118" t="s">
        <v>106</v>
      </c>
      <c r="BC3" s="118" t="s">
        <v>106</v>
      </c>
      <c r="BD3" s="118" t="s">
        <v>106</v>
      </c>
      <c r="BE3" s="118" t="s">
        <v>106</v>
      </c>
      <c r="BF3" s="118" t="s">
        <v>106</v>
      </c>
      <c r="BG3" s="118" t="s">
        <v>106</v>
      </c>
      <c r="BH3" s="118" t="s">
        <v>106</v>
      </c>
      <c r="BI3" s="118" t="s">
        <v>106</v>
      </c>
      <c r="BJ3" s="118" t="s">
        <v>106</v>
      </c>
      <c r="BK3" s="118" t="s">
        <v>106</v>
      </c>
      <c r="BL3" s="118" t="s">
        <v>106</v>
      </c>
      <c r="BM3" s="118" t="s">
        <v>106</v>
      </c>
      <c r="BN3" s="118" t="s">
        <v>106</v>
      </c>
      <c r="BO3" s="118" t="s">
        <v>106</v>
      </c>
      <c r="BP3" s="118" t="s">
        <v>106</v>
      </c>
      <c r="BQ3" s="118" t="s">
        <v>106</v>
      </c>
      <c r="BR3" s="118" t="s">
        <v>106</v>
      </c>
      <c r="BS3" s="118" t="s">
        <v>106</v>
      </c>
      <c r="BT3" s="118" t="s">
        <v>106</v>
      </c>
      <c r="BU3" s="118" t="s">
        <v>106</v>
      </c>
      <c r="BV3" s="118" t="s">
        <v>106</v>
      </c>
      <c r="BW3" s="118" t="s">
        <v>106</v>
      </c>
      <c r="BX3" s="118" t="s">
        <v>106</v>
      </c>
      <c r="BY3" s="118" t="s">
        <v>106</v>
      </c>
      <c r="BZ3" s="118" t="s">
        <v>106</v>
      </c>
      <c r="CA3" s="118" t="s">
        <v>106</v>
      </c>
      <c r="CB3" s="118" t="s">
        <v>106</v>
      </c>
      <c r="CC3" s="118" t="s">
        <v>106</v>
      </c>
      <c r="CD3" s="118" t="s">
        <v>106</v>
      </c>
      <c r="CE3" s="118" t="s">
        <v>106</v>
      </c>
      <c r="CF3" s="118" t="s">
        <v>106</v>
      </c>
      <c r="CG3" s="118" t="s">
        <v>106</v>
      </c>
      <c r="CH3" s="118" t="s">
        <v>106</v>
      </c>
      <c r="CI3" s="118" t="s">
        <v>106</v>
      </c>
      <c r="CJ3" s="43"/>
    </row>
    <row r="4" spans="1:88" ht="15" customHeight="1" x14ac:dyDescent="0.2">
      <c r="A4" s="1"/>
      <c r="B4" s="2" t="s">
        <v>4</v>
      </c>
      <c r="C4" s="39">
        <v>0.17</v>
      </c>
      <c r="D4" s="39">
        <v>0.17</v>
      </c>
      <c r="E4" s="39">
        <v>0.17</v>
      </c>
      <c r="F4" s="39">
        <v>0.17</v>
      </c>
      <c r="G4" s="39">
        <v>0.17</v>
      </c>
      <c r="H4" s="40">
        <v>0.17</v>
      </c>
      <c r="I4" s="39">
        <v>0.17</v>
      </c>
      <c r="J4" s="39">
        <v>0.17</v>
      </c>
      <c r="K4" s="39">
        <v>0.17</v>
      </c>
      <c r="L4" s="39">
        <v>0.17</v>
      </c>
      <c r="M4" s="39">
        <v>0.17</v>
      </c>
      <c r="N4" s="39">
        <v>0.17</v>
      </c>
      <c r="O4" s="39">
        <v>0.17</v>
      </c>
      <c r="P4" s="39">
        <v>0.17</v>
      </c>
      <c r="Q4" s="39">
        <v>0.17</v>
      </c>
      <c r="R4" s="39">
        <v>0.17</v>
      </c>
      <c r="S4" s="39">
        <v>0.17</v>
      </c>
      <c r="T4" s="39">
        <v>0.17</v>
      </c>
      <c r="U4" s="39">
        <v>0.17</v>
      </c>
      <c r="V4" s="39">
        <v>0.17</v>
      </c>
      <c r="W4" s="39">
        <v>0.17</v>
      </c>
      <c r="X4" s="39">
        <v>0.17</v>
      </c>
      <c r="Y4" s="39">
        <v>0.17</v>
      </c>
      <c r="Z4" s="39">
        <v>0.17</v>
      </c>
      <c r="AA4" s="39">
        <v>0.17</v>
      </c>
      <c r="AB4" s="39">
        <v>0.17</v>
      </c>
      <c r="AC4" s="39">
        <v>0.17</v>
      </c>
      <c r="AD4" s="39">
        <v>0.17</v>
      </c>
      <c r="AE4" s="39">
        <v>0.17</v>
      </c>
      <c r="AF4" s="39">
        <v>0.17</v>
      </c>
      <c r="AG4" s="39">
        <v>0.17</v>
      </c>
      <c r="AH4" s="39">
        <v>0.17</v>
      </c>
      <c r="AI4" s="39">
        <v>0.17</v>
      </c>
      <c r="AJ4" s="39">
        <v>0.17</v>
      </c>
      <c r="AK4" s="39">
        <v>0.17</v>
      </c>
      <c r="AL4" s="39">
        <v>0.17</v>
      </c>
      <c r="AM4" s="39">
        <v>0.17</v>
      </c>
      <c r="AN4" s="39">
        <v>0.17</v>
      </c>
      <c r="AO4" s="39">
        <v>0.17</v>
      </c>
      <c r="AP4" s="39">
        <v>0.17</v>
      </c>
      <c r="AQ4" s="39">
        <v>0.17</v>
      </c>
      <c r="AR4" s="39">
        <v>0.17</v>
      </c>
      <c r="AS4" s="39">
        <v>0.17</v>
      </c>
      <c r="AT4" s="39">
        <v>0.17</v>
      </c>
      <c r="AU4" s="39">
        <v>0.17</v>
      </c>
      <c r="AV4" s="39">
        <v>0.17</v>
      </c>
      <c r="AW4" s="39">
        <v>0.17</v>
      </c>
      <c r="AX4" s="39">
        <v>0.17</v>
      </c>
      <c r="AY4" s="39">
        <v>0.17</v>
      </c>
      <c r="AZ4" s="39">
        <v>0.17</v>
      </c>
      <c r="BA4" s="39">
        <v>0.17</v>
      </c>
      <c r="BB4" s="39">
        <v>0.17</v>
      </c>
      <c r="BC4" s="39">
        <v>0.17</v>
      </c>
      <c r="BD4" s="39">
        <v>0.17</v>
      </c>
      <c r="BE4" s="39">
        <v>0.17</v>
      </c>
      <c r="BF4" s="39">
        <v>0.17</v>
      </c>
      <c r="BG4" s="39">
        <v>0.17</v>
      </c>
      <c r="BH4" s="39">
        <v>0.17</v>
      </c>
      <c r="BI4" s="39">
        <v>0.17</v>
      </c>
      <c r="BJ4" s="39">
        <v>0.17</v>
      </c>
      <c r="BK4" s="39">
        <v>0.17</v>
      </c>
      <c r="BL4" s="39">
        <v>0.17</v>
      </c>
      <c r="BM4" s="39">
        <v>0.17</v>
      </c>
      <c r="BN4" s="39">
        <v>0.17</v>
      </c>
      <c r="BO4" s="39">
        <v>0.17</v>
      </c>
      <c r="BP4" s="39">
        <v>0.17</v>
      </c>
      <c r="BQ4" s="39">
        <v>0.17</v>
      </c>
      <c r="BR4" s="39">
        <v>0.17</v>
      </c>
      <c r="BS4" s="39">
        <v>0.17</v>
      </c>
      <c r="BT4" s="39">
        <v>0.17</v>
      </c>
      <c r="BU4" s="39">
        <v>0.17</v>
      </c>
      <c r="BV4" s="39">
        <v>0.17</v>
      </c>
      <c r="BW4" s="39">
        <v>0.17</v>
      </c>
      <c r="BX4" s="39">
        <v>0.17</v>
      </c>
      <c r="BY4" s="39">
        <v>0.17</v>
      </c>
      <c r="BZ4" s="39">
        <v>0.17</v>
      </c>
      <c r="CA4" s="39">
        <v>0.17</v>
      </c>
      <c r="CB4" s="39">
        <v>0.17</v>
      </c>
      <c r="CC4" s="39">
        <v>0.17</v>
      </c>
      <c r="CD4" s="39">
        <v>0.17</v>
      </c>
      <c r="CE4" s="39">
        <v>0.17</v>
      </c>
      <c r="CF4" s="39">
        <v>0.17</v>
      </c>
      <c r="CG4" s="39">
        <v>0.17</v>
      </c>
      <c r="CH4" s="39">
        <v>0.17</v>
      </c>
      <c r="CI4" s="39">
        <v>0.17</v>
      </c>
      <c r="CJ4" s="3" t="s">
        <v>5</v>
      </c>
    </row>
    <row r="5" spans="1:88" ht="15" customHeight="1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>
        <f>Pedido!Y16</f>
        <v>0</v>
      </c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>
        <f>Pedido!Y35</f>
        <v>0</v>
      </c>
      <c r="AA5" s="42">
        <f>Pedido!Y36</f>
        <v>0</v>
      </c>
      <c r="AB5" s="42">
        <f>Pedido!Y37</f>
        <v>0</v>
      </c>
      <c r="AC5" s="42">
        <f>Pedido!Y38</f>
        <v>0</v>
      </c>
      <c r="AD5" s="42">
        <f>Pedido!Y39</f>
        <v>0</v>
      </c>
      <c r="AE5" s="42">
        <f>SUM(Pedido!Y40:Y41)</f>
        <v>0</v>
      </c>
      <c r="AF5" s="42">
        <f>Pedido!Y43</f>
        <v>0</v>
      </c>
      <c r="AG5" s="42">
        <f>Pedido!Y44</f>
        <v>0</v>
      </c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>
        <f>Pedido!Y58</f>
        <v>0</v>
      </c>
      <c r="AU5" s="42">
        <f>Pedido!Y59</f>
        <v>0</v>
      </c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>
        <f>Pedido!Y65</f>
        <v>0</v>
      </c>
      <c r="BA5" s="42">
        <f>Pedido!Y66</f>
        <v>0</v>
      </c>
      <c r="BB5" s="42">
        <f>Pedido!Y67</f>
        <v>0</v>
      </c>
      <c r="BC5" s="42">
        <f>SUM(Pedido!Y69:Y70)</f>
        <v>0</v>
      </c>
      <c r="BD5" s="42">
        <f>SUM(Pedido!Y71:Y72)</f>
        <v>0</v>
      </c>
      <c r="BE5" s="42">
        <f>Pedido!Y73</f>
        <v>0</v>
      </c>
      <c r="BF5" s="42">
        <f>SUM(Pedido!Y80:Y82)</f>
        <v>0</v>
      </c>
      <c r="BG5" s="42">
        <f>Pedido!Y84</f>
        <v>0</v>
      </c>
      <c r="BH5" s="42">
        <f>Pedido!Y85</f>
        <v>0</v>
      </c>
      <c r="BI5" s="42">
        <f>Pedido!Y86</f>
        <v>0</v>
      </c>
      <c r="BJ5" s="42">
        <f>Pedido!Y87</f>
        <v>0</v>
      </c>
      <c r="BK5" s="42">
        <f>Pedido!Y88</f>
        <v>0</v>
      </c>
      <c r="BL5" s="42">
        <f>Pedido!Y91</f>
        <v>0</v>
      </c>
      <c r="BM5" s="42">
        <f>Pedido!Y92</f>
        <v>0</v>
      </c>
      <c r="BN5" s="42">
        <f>Pedido!Y93</f>
        <v>0</v>
      </c>
      <c r="BO5" s="42">
        <f>Pedido!Y94</f>
        <v>0</v>
      </c>
      <c r="BP5" s="42">
        <f>Pedido!Y97</f>
        <v>0</v>
      </c>
      <c r="BQ5" s="42">
        <f>Pedido!Y98</f>
        <v>0</v>
      </c>
      <c r="BR5" s="42">
        <f>Pedido!Y99</f>
        <v>0</v>
      </c>
      <c r="BS5" s="42">
        <f>Pedido!Y100</f>
        <v>0</v>
      </c>
      <c r="BT5" s="42">
        <f>Pedido!Y103</f>
        <v>0</v>
      </c>
      <c r="BU5" s="42">
        <f>Pedido!Y104</f>
        <v>0</v>
      </c>
      <c r="BV5" s="42">
        <f>Pedido!Y105</f>
        <v>0</v>
      </c>
      <c r="BW5" s="42">
        <f>Pedido!Y106</f>
        <v>0</v>
      </c>
      <c r="BX5" s="42">
        <f>Pedido!Y107</f>
        <v>0</v>
      </c>
      <c r="BY5" s="42">
        <f>Pedido!Y108</f>
        <v>0</v>
      </c>
      <c r="BZ5" s="42">
        <f>Pedido!Y109</f>
        <v>0</v>
      </c>
      <c r="CA5" s="42">
        <f>Pedido!Y110</f>
        <v>0</v>
      </c>
      <c r="CB5" s="42">
        <f>Pedido!Y113</f>
        <v>0</v>
      </c>
      <c r="CC5" s="42">
        <f>Pedido!Y114</f>
        <v>0</v>
      </c>
      <c r="CD5" s="42">
        <f>Pedido!Y115</f>
        <v>0</v>
      </c>
      <c r="CE5" s="42">
        <f>Pedido!Y116</f>
        <v>0</v>
      </c>
      <c r="CF5" s="42">
        <f>Pedido!Y118</f>
        <v>0</v>
      </c>
      <c r="CG5" s="42">
        <f>Pedido!Y119</f>
        <v>0</v>
      </c>
      <c r="CH5" s="42">
        <f>Pedido!Y120</f>
        <v>0</v>
      </c>
      <c r="CI5" s="42">
        <f>Pedido!Y121</f>
        <v>0</v>
      </c>
      <c r="CJ5" s="16">
        <f>SUM(C5:CI5)</f>
        <v>0</v>
      </c>
    </row>
    <row r="6" spans="1:88" ht="15" customHeight="1" x14ac:dyDescent="0.2">
      <c r="A6" s="1"/>
      <c r="B6" s="4" t="s">
        <v>7</v>
      </c>
      <c r="C6" s="17" t="e">
        <f t="shared" ref="C6:AM6" si="0">$CJ$6/$CJ$5*C5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si="0"/>
        <v>#DIV/0!</v>
      </c>
      <c r="M6" s="17" t="e">
        <f t="shared" si="0"/>
        <v>#DIV/0!</v>
      </c>
      <c r="N6" s="17" t="e">
        <f t="shared" si="0"/>
        <v>#DIV/0!</v>
      </c>
      <c r="O6" s="17" t="e">
        <f t="shared" si="0"/>
        <v>#DIV/0!</v>
      </c>
      <c r="P6" s="17" t="e">
        <f t="shared" si="0"/>
        <v>#DIV/0!</v>
      </c>
      <c r="Q6" s="17" t="e">
        <f t="shared" si="0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Q6" si="1">$CJ$6/$CJ$5*AN5</f>
        <v>#DIV/0!</v>
      </c>
      <c r="AO6" s="17" t="e">
        <f t="shared" si="1"/>
        <v>#DIV/0!</v>
      </c>
      <c r="AP6" s="17" t="e">
        <f t="shared" si="1"/>
        <v>#DIV/0!</v>
      </c>
      <c r="AQ6" s="17" t="e">
        <f t="shared" si="1"/>
        <v>#DIV/0!</v>
      </c>
      <c r="AR6" s="17" t="e">
        <f t="shared" si="1"/>
        <v>#DIV/0!</v>
      </c>
      <c r="AS6" s="17" t="e">
        <f t="shared" si="1"/>
        <v>#DIV/0!</v>
      </c>
      <c r="AT6" s="17" t="e">
        <f t="shared" si="1"/>
        <v>#DIV/0!</v>
      </c>
      <c r="AU6" s="17" t="e">
        <f t="shared" si="1"/>
        <v>#DIV/0!</v>
      </c>
      <c r="AV6" s="17" t="e">
        <f t="shared" si="1"/>
        <v>#DIV/0!</v>
      </c>
      <c r="AW6" s="17" t="e">
        <f t="shared" si="1"/>
        <v>#DIV/0!</v>
      </c>
      <c r="AX6" s="17" t="e">
        <f t="shared" si="1"/>
        <v>#DIV/0!</v>
      </c>
      <c r="AY6" s="17" t="e">
        <f t="shared" si="1"/>
        <v>#DIV/0!</v>
      </c>
      <c r="AZ6" s="17" t="e">
        <f t="shared" si="1"/>
        <v>#DIV/0!</v>
      </c>
      <c r="BA6" s="17" t="e">
        <f t="shared" si="1"/>
        <v>#DIV/0!</v>
      </c>
      <c r="BB6" s="17" t="e">
        <f t="shared" si="1"/>
        <v>#DIV/0!</v>
      </c>
      <c r="BC6" s="17" t="e">
        <f t="shared" si="1"/>
        <v>#DIV/0!</v>
      </c>
      <c r="BD6" s="17" t="e">
        <f t="shared" si="1"/>
        <v>#DIV/0!</v>
      </c>
      <c r="BE6" s="17" t="e">
        <f t="shared" si="1"/>
        <v>#DIV/0!</v>
      </c>
      <c r="BF6" s="17" t="e">
        <f t="shared" si="1"/>
        <v>#DIV/0!</v>
      </c>
      <c r="BG6" s="17" t="e">
        <f t="shared" si="1"/>
        <v>#DIV/0!</v>
      </c>
      <c r="BH6" s="17" t="e">
        <f t="shared" si="1"/>
        <v>#DIV/0!</v>
      </c>
      <c r="BI6" s="17" t="e">
        <f t="shared" si="1"/>
        <v>#DIV/0!</v>
      </c>
      <c r="BJ6" s="17" t="e">
        <f t="shared" si="1"/>
        <v>#DIV/0!</v>
      </c>
      <c r="BK6" s="17" t="e">
        <f t="shared" si="1"/>
        <v>#DIV/0!</v>
      </c>
      <c r="BL6" s="17" t="e">
        <f t="shared" si="1"/>
        <v>#DIV/0!</v>
      </c>
      <c r="BM6" s="17" t="e">
        <f t="shared" si="1"/>
        <v>#DIV/0!</v>
      </c>
      <c r="BN6" s="17" t="e">
        <f t="shared" si="1"/>
        <v>#DIV/0!</v>
      </c>
      <c r="BO6" s="17" t="e">
        <f t="shared" si="1"/>
        <v>#DIV/0!</v>
      </c>
      <c r="BP6" s="17" t="e">
        <f t="shared" si="1"/>
        <v>#DIV/0!</v>
      </c>
      <c r="BQ6" s="17" t="e">
        <f t="shared" si="1"/>
        <v>#DIV/0!</v>
      </c>
      <c r="BR6" s="17" t="e">
        <f t="shared" ref="BR6:BW6" si="2">$CJ$6/$CJ$5*BR5</f>
        <v>#DIV/0!</v>
      </c>
      <c r="BS6" s="17" t="e">
        <f t="shared" si="2"/>
        <v>#DIV/0!</v>
      </c>
      <c r="BT6" s="17" t="e">
        <f t="shared" si="2"/>
        <v>#DIV/0!</v>
      </c>
      <c r="BU6" s="17" t="e">
        <f t="shared" si="2"/>
        <v>#DIV/0!</v>
      </c>
      <c r="BV6" s="17" t="e">
        <f t="shared" si="2"/>
        <v>#DIV/0!</v>
      </c>
      <c r="BW6" s="17" t="e">
        <f t="shared" si="2"/>
        <v>#DIV/0!</v>
      </c>
      <c r="BX6" s="17" t="e">
        <f t="shared" ref="BX6:CI6" si="3">$CJ$6/$CJ$5*BX5</f>
        <v>#DIV/0!</v>
      </c>
      <c r="BY6" s="17" t="e">
        <f t="shared" si="3"/>
        <v>#DIV/0!</v>
      </c>
      <c r="BZ6" s="17" t="e">
        <f t="shared" si="3"/>
        <v>#DIV/0!</v>
      </c>
      <c r="CA6" s="17" t="e">
        <f t="shared" si="3"/>
        <v>#DIV/0!</v>
      </c>
      <c r="CB6" s="17" t="e">
        <f t="shared" si="3"/>
        <v>#DIV/0!</v>
      </c>
      <c r="CC6" s="17" t="e">
        <f t="shared" si="3"/>
        <v>#DIV/0!</v>
      </c>
      <c r="CD6" s="17" t="e">
        <f t="shared" si="3"/>
        <v>#DIV/0!</v>
      </c>
      <c r="CE6" s="17" t="e">
        <f t="shared" si="3"/>
        <v>#DIV/0!</v>
      </c>
      <c r="CF6" s="17" t="e">
        <f t="shared" si="3"/>
        <v>#DIV/0!</v>
      </c>
      <c r="CG6" s="17" t="e">
        <f t="shared" si="3"/>
        <v>#DIV/0!</v>
      </c>
      <c r="CH6" s="17" t="e">
        <f t="shared" si="3"/>
        <v>#DIV/0!</v>
      </c>
      <c r="CI6" s="17" t="e">
        <f t="shared" si="3"/>
        <v>#DIV/0!</v>
      </c>
      <c r="CJ6" s="18">
        <v>0</v>
      </c>
    </row>
    <row r="7" spans="1:88" ht="15" customHeight="1" x14ac:dyDescent="0.2">
      <c r="A7" s="1"/>
      <c r="B7" s="4" t="s">
        <v>8</v>
      </c>
      <c r="C7" s="17" t="e">
        <f t="shared" ref="C7:BW7" si="4">C6+C5</f>
        <v>#DIV/0!</v>
      </c>
      <c r="D7" s="17" t="e">
        <f t="shared" si="4"/>
        <v>#DIV/0!</v>
      </c>
      <c r="E7" s="17" t="e">
        <f t="shared" si="4"/>
        <v>#DIV/0!</v>
      </c>
      <c r="F7" s="17" t="e">
        <f t="shared" si="4"/>
        <v>#DIV/0!</v>
      </c>
      <c r="G7" s="17" t="e">
        <f t="shared" si="4"/>
        <v>#DIV/0!</v>
      </c>
      <c r="H7" s="17" t="e">
        <f t="shared" si="4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5">L6+L5</f>
        <v>#DIV/0!</v>
      </c>
      <c r="M7" s="17" t="e">
        <f t="shared" si="5"/>
        <v>#DIV/0!</v>
      </c>
      <c r="N7" s="17" t="e">
        <f t="shared" si="5"/>
        <v>#DIV/0!</v>
      </c>
      <c r="O7" s="17" t="e">
        <f t="shared" si="5"/>
        <v>#DIV/0!</v>
      </c>
      <c r="P7" s="17" t="e">
        <f t="shared" si="5"/>
        <v>#DIV/0!</v>
      </c>
      <c r="Q7" s="17" t="e">
        <f t="shared" si="5"/>
        <v>#DIV/0!</v>
      </c>
      <c r="R7" s="17" t="e">
        <f t="shared" si="4"/>
        <v>#DIV/0!</v>
      </c>
      <c r="S7" s="17" t="e">
        <f t="shared" si="4"/>
        <v>#DIV/0!</v>
      </c>
      <c r="T7" s="17" t="e">
        <f t="shared" si="4"/>
        <v>#DIV/0!</v>
      </c>
      <c r="U7" s="17" t="e">
        <f t="shared" si="4"/>
        <v>#DIV/0!</v>
      </c>
      <c r="V7" s="17" t="e">
        <f t="shared" si="4"/>
        <v>#DIV/0!</v>
      </c>
      <c r="W7" s="17" t="e">
        <f t="shared" si="4"/>
        <v>#DIV/0!</v>
      </c>
      <c r="X7" s="17" t="e">
        <f>X6+X5</f>
        <v>#DIV/0!</v>
      </c>
      <c r="Y7" s="17" t="e">
        <f t="shared" si="4"/>
        <v>#DIV/0!</v>
      </c>
      <c r="Z7" s="17" t="e">
        <f t="shared" si="4"/>
        <v>#DIV/0!</v>
      </c>
      <c r="AA7" s="17" t="e">
        <f t="shared" si="4"/>
        <v>#DIV/0!</v>
      </c>
      <c r="AB7" s="17" t="e">
        <f t="shared" si="4"/>
        <v>#DIV/0!</v>
      </c>
      <c r="AC7" s="17" t="e">
        <f t="shared" si="4"/>
        <v>#DIV/0!</v>
      </c>
      <c r="AD7" s="17" t="e">
        <f>AD6+AD5</f>
        <v>#DIV/0!</v>
      </c>
      <c r="AE7" s="17" t="e">
        <f t="shared" si="4"/>
        <v>#DIV/0!</v>
      </c>
      <c r="AF7" s="17" t="e">
        <f t="shared" si="4"/>
        <v>#DIV/0!</v>
      </c>
      <c r="AG7" s="17" t="e">
        <f t="shared" si="4"/>
        <v>#DIV/0!</v>
      </c>
      <c r="AH7" s="17" t="e">
        <f t="shared" si="4"/>
        <v>#DIV/0!</v>
      </c>
      <c r="AI7" s="17" t="e">
        <f t="shared" si="4"/>
        <v>#DIV/0!</v>
      </c>
      <c r="AJ7" s="17" t="e">
        <f>AJ6+AJ5</f>
        <v>#DIV/0!</v>
      </c>
      <c r="AK7" s="17" t="e">
        <f t="shared" si="4"/>
        <v>#DIV/0!</v>
      </c>
      <c r="AL7" s="17" t="e">
        <f t="shared" si="4"/>
        <v>#DIV/0!</v>
      </c>
      <c r="AM7" s="17" t="e">
        <f t="shared" si="4"/>
        <v>#DIV/0!</v>
      </c>
      <c r="AN7" s="17" t="e">
        <f t="shared" si="4"/>
        <v>#DIV/0!</v>
      </c>
      <c r="AO7" s="17" t="e">
        <f t="shared" si="4"/>
        <v>#DIV/0!</v>
      </c>
      <c r="AP7" s="17" t="e">
        <f t="shared" si="4"/>
        <v>#DIV/0!</v>
      </c>
      <c r="AQ7" s="17" t="e">
        <f>AQ6+AQ5</f>
        <v>#DIV/0!</v>
      </c>
      <c r="AR7" s="17" t="e">
        <f t="shared" si="4"/>
        <v>#DIV/0!</v>
      </c>
      <c r="AS7" s="17" t="e">
        <f t="shared" si="4"/>
        <v>#DIV/0!</v>
      </c>
      <c r="AT7" s="17" t="e">
        <f t="shared" si="4"/>
        <v>#DIV/0!</v>
      </c>
      <c r="AU7" s="17" t="e">
        <f t="shared" si="4"/>
        <v>#DIV/0!</v>
      </c>
      <c r="AV7" s="17" t="e">
        <f t="shared" si="4"/>
        <v>#DIV/0!</v>
      </c>
      <c r="AW7" s="17" t="e">
        <f t="shared" si="4"/>
        <v>#DIV/0!</v>
      </c>
      <c r="AX7" s="17" t="e">
        <f>AX6+AX5</f>
        <v>#DIV/0!</v>
      </c>
      <c r="AY7" s="17" t="e">
        <f t="shared" si="4"/>
        <v>#DIV/0!</v>
      </c>
      <c r="AZ7" s="17" t="e">
        <f t="shared" si="4"/>
        <v>#DIV/0!</v>
      </c>
      <c r="BA7" s="17" t="e">
        <f t="shared" si="4"/>
        <v>#DIV/0!</v>
      </c>
      <c r="BB7" s="17" t="e">
        <f>BB6+BB5</f>
        <v>#DIV/0!</v>
      </c>
      <c r="BC7" s="17" t="e">
        <f t="shared" si="4"/>
        <v>#DIV/0!</v>
      </c>
      <c r="BD7" s="17" t="e">
        <f t="shared" si="4"/>
        <v>#DIV/0!</v>
      </c>
      <c r="BE7" s="17" t="e">
        <f>BE6+BE5</f>
        <v>#DIV/0!</v>
      </c>
      <c r="BF7" s="17" t="e">
        <f t="shared" si="4"/>
        <v>#DIV/0!</v>
      </c>
      <c r="BG7" s="17" t="e">
        <f t="shared" si="4"/>
        <v>#DIV/0!</v>
      </c>
      <c r="BH7" s="17" t="e">
        <f t="shared" si="4"/>
        <v>#DIV/0!</v>
      </c>
      <c r="BI7" s="17" t="e">
        <f t="shared" si="4"/>
        <v>#DIV/0!</v>
      </c>
      <c r="BJ7" s="17" t="e">
        <f>BJ6+BJ5</f>
        <v>#DIV/0!</v>
      </c>
      <c r="BK7" s="17" t="e">
        <f t="shared" si="4"/>
        <v>#DIV/0!</v>
      </c>
      <c r="BL7" s="17" t="e">
        <f t="shared" si="4"/>
        <v>#DIV/0!</v>
      </c>
      <c r="BM7" s="17" t="e">
        <f t="shared" si="4"/>
        <v>#DIV/0!</v>
      </c>
      <c r="BN7" s="17" t="e">
        <f>BN6+BN5</f>
        <v>#DIV/0!</v>
      </c>
      <c r="BO7" s="17" t="e">
        <f>BO6+BO5</f>
        <v>#DIV/0!</v>
      </c>
      <c r="BP7" s="17" t="e">
        <f t="shared" si="4"/>
        <v>#DIV/0!</v>
      </c>
      <c r="BQ7" s="17" t="e">
        <f t="shared" si="4"/>
        <v>#DIV/0!</v>
      </c>
      <c r="BR7" s="17" t="e">
        <f t="shared" si="4"/>
        <v>#DIV/0!</v>
      </c>
      <c r="BS7" s="17" t="e">
        <f t="shared" si="4"/>
        <v>#DIV/0!</v>
      </c>
      <c r="BT7" s="17" t="e">
        <f t="shared" si="4"/>
        <v>#DIV/0!</v>
      </c>
      <c r="BU7" s="17" t="e">
        <f t="shared" si="4"/>
        <v>#DIV/0!</v>
      </c>
      <c r="BV7" s="17" t="e">
        <f t="shared" si="4"/>
        <v>#DIV/0!</v>
      </c>
      <c r="BW7" s="17" t="e">
        <f t="shared" si="4"/>
        <v>#DIV/0!</v>
      </c>
      <c r="BX7" s="17" t="e">
        <f t="shared" ref="BX7:CG7" si="6">BX6+BX5</f>
        <v>#DIV/0!</v>
      </c>
      <c r="BY7" s="17" t="e">
        <f t="shared" si="6"/>
        <v>#DIV/0!</v>
      </c>
      <c r="BZ7" s="17" t="e">
        <f t="shared" si="6"/>
        <v>#DIV/0!</v>
      </c>
      <c r="CA7" s="17" t="e">
        <f t="shared" si="6"/>
        <v>#DIV/0!</v>
      </c>
      <c r="CB7" s="17" t="e">
        <f t="shared" si="6"/>
        <v>#DIV/0!</v>
      </c>
      <c r="CC7" s="17" t="e">
        <f t="shared" si="6"/>
        <v>#DIV/0!</v>
      </c>
      <c r="CD7" s="17" t="e">
        <f t="shared" si="6"/>
        <v>#DIV/0!</v>
      </c>
      <c r="CE7" s="17" t="e">
        <f t="shared" si="6"/>
        <v>#DIV/0!</v>
      </c>
      <c r="CF7" s="17" t="e">
        <f t="shared" si="6"/>
        <v>#DIV/0!</v>
      </c>
      <c r="CG7" s="17" t="e">
        <f t="shared" si="6"/>
        <v>#DIV/0!</v>
      </c>
      <c r="CH7" s="17" t="e">
        <f>CH6+CH5</f>
        <v>#DIV/0!</v>
      </c>
      <c r="CI7" s="17" t="e">
        <f>CI6+CI5</f>
        <v>#DIV/0!</v>
      </c>
      <c r="CJ7" s="19" t="e">
        <f>SUM(C7:CH7)</f>
        <v>#DIV/0!</v>
      </c>
    </row>
    <row r="8" spans="1:88" ht="15" customHeight="1" x14ac:dyDescent="0.2">
      <c r="A8" s="1"/>
      <c r="B8" s="4" t="s">
        <v>9</v>
      </c>
      <c r="C8" s="17" t="e">
        <f>C7*0.07</f>
        <v>#DIV/0!</v>
      </c>
      <c r="D8" s="17" t="e">
        <f t="shared" ref="D8:BX8" si="7">D7*0.07</f>
        <v>#DIV/0!</v>
      </c>
      <c r="E8" s="17" t="e">
        <f t="shared" si="7"/>
        <v>#DIV/0!</v>
      </c>
      <c r="F8" s="17" t="e">
        <f t="shared" si="7"/>
        <v>#DIV/0!</v>
      </c>
      <c r="G8" s="17" t="e">
        <f t="shared" si="7"/>
        <v>#DIV/0!</v>
      </c>
      <c r="H8" s="17" t="e">
        <f t="shared" si="7"/>
        <v>#DIV/0!</v>
      </c>
      <c r="I8" s="17" t="e">
        <f t="shared" si="7"/>
        <v>#DIV/0!</v>
      </c>
      <c r="J8" s="17" t="e">
        <f t="shared" si="7"/>
        <v>#DIV/0!</v>
      </c>
      <c r="K8" s="17" t="e">
        <f t="shared" si="7"/>
        <v>#DIV/0!</v>
      </c>
      <c r="L8" s="17" t="e">
        <f t="shared" ref="L8:Q8" si="8">L7*0.12</f>
        <v>#DIV/0!</v>
      </c>
      <c r="M8" s="17" t="e">
        <f t="shared" si="8"/>
        <v>#DIV/0!</v>
      </c>
      <c r="N8" s="17" t="e">
        <f t="shared" si="8"/>
        <v>#DIV/0!</v>
      </c>
      <c r="O8" s="17" t="e">
        <f t="shared" si="8"/>
        <v>#DIV/0!</v>
      </c>
      <c r="P8" s="17" t="e">
        <f t="shared" si="8"/>
        <v>#DIV/0!</v>
      </c>
      <c r="Q8" s="17" t="e">
        <f t="shared" si="8"/>
        <v>#DIV/0!</v>
      </c>
      <c r="R8" s="17" t="e">
        <f t="shared" si="7"/>
        <v>#DIV/0!</v>
      </c>
      <c r="S8" s="17" t="e">
        <f t="shared" si="7"/>
        <v>#DIV/0!</v>
      </c>
      <c r="T8" s="17" t="e">
        <f t="shared" si="7"/>
        <v>#DIV/0!</v>
      </c>
      <c r="U8" s="17" t="e">
        <f t="shared" si="7"/>
        <v>#DIV/0!</v>
      </c>
      <c r="V8" s="17" t="e">
        <f t="shared" si="7"/>
        <v>#DIV/0!</v>
      </c>
      <c r="W8" s="17" t="e">
        <f t="shared" si="7"/>
        <v>#DIV/0!</v>
      </c>
      <c r="X8" s="17" t="e">
        <f>X7*0.07</f>
        <v>#DIV/0!</v>
      </c>
      <c r="Y8" s="17" t="e">
        <f t="shared" si="7"/>
        <v>#DIV/0!</v>
      </c>
      <c r="Z8" s="17" t="e">
        <f t="shared" si="7"/>
        <v>#DIV/0!</v>
      </c>
      <c r="AA8" s="17" t="e">
        <f t="shared" si="7"/>
        <v>#DIV/0!</v>
      </c>
      <c r="AB8" s="17" t="e">
        <f t="shared" si="7"/>
        <v>#DIV/0!</v>
      </c>
      <c r="AC8" s="17" t="e">
        <f t="shared" si="7"/>
        <v>#DIV/0!</v>
      </c>
      <c r="AD8" s="17" t="e">
        <f t="shared" si="7"/>
        <v>#DIV/0!</v>
      </c>
      <c r="AE8" s="17" t="e">
        <f t="shared" si="7"/>
        <v>#DIV/0!</v>
      </c>
      <c r="AF8" s="17" t="e">
        <f t="shared" si="7"/>
        <v>#DIV/0!</v>
      </c>
      <c r="AG8" s="17" t="e">
        <f t="shared" si="7"/>
        <v>#DIV/0!</v>
      </c>
      <c r="AH8" s="17" t="e">
        <f t="shared" si="7"/>
        <v>#DIV/0!</v>
      </c>
      <c r="AI8" s="17" t="e">
        <f t="shared" si="7"/>
        <v>#DIV/0!</v>
      </c>
      <c r="AJ8" s="17" t="e">
        <f>AJ7*0.07</f>
        <v>#DIV/0!</v>
      </c>
      <c r="AK8" s="17" t="e">
        <f t="shared" si="7"/>
        <v>#DIV/0!</v>
      </c>
      <c r="AL8" s="17" t="e">
        <f t="shared" si="7"/>
        <v>#DIV/0!</v>
      </c>
      <c r="AM8" s="17" t="e">
        <f t="shared" si="7"/>
        <v>#DIV/0!</v>
      </c>
      <c r="AN8" s="17" t="e">
        <f t="shared" si="7"/>
        <v>#DIV/0!</v>
      </c>
      <c r="AO8" s="17" t="e">
        <f t="shared" si="7"/>
        <v>#DIV/0!</v>
      </c>
      <c r="AP8" s="17" t="e">
        <f t="shared" si="7"/>
        <v>#DIV/0!</v>
      </c>
      <c r="AQ8" s="17" t="e">
        <f>AQ7*0.07</f>
        <v>#DIV/0!</v>
      </c>
      <c r="AR8" s="17" t="e">
        <f t="shared" si="7"/>
        <v>#DIV/0!</v>
      </c>
      <c r="AS8" s="17" t="e">
        <f t="shared" si="7"/>
        <v>#DIV/0!</v>
      </c>
      <c r="AT8" s="17" t="e">
        <f t="shared" si="7"/>
        <v>#DIV/0!</v>
      </c>
      <c r="AU8" s="17" t="e">
        <f t="shared" si="7"/>
        <v>#DIV/0!</v>
      </c>
      <c r="AV8" s="17" t="e">
        <f t="shared" si="7"/>
        <v>#DIV/0!</v>
      </c>
      <c r="AW8" s="17" t="e">
        <f t="shared" si="7"/>
        <v>#DIV/0!</v>
      </c>
      <c r="AX8" s="17" t="e">
        <f>AX7*0.07</f>
        <v>#DIV/0!</v>
      </c>
      <c r="AY8" s="17" t="e">
        <f t="shared" si="7"/>
        <v>#DIV/0!</v>
      </c>
      <c r="AZ8" s="17" t="e">
        <f t="shared" si="7"/>
        <v>#DIV/0!</v>
      </c>
      <c r="BA8" s="17" t="e">
        <f t="shared" si="7"/>
        <v>#DIV/0!</v>
      </c>
      <c r="BB8" s="17" t="e">
        <f>BB7*0.07</f>
        <v>#DIV/0!</v>
      </c>
      <c r="BC8" s="17" t="e">
        <f t="shared" si="7"/>
        <v>#DIV/0!</v>
      </c>
      <c r="BD8" s="17" t="e">
        <f t="shared" si="7"/>
        <v>#DIV/0!</v>
      </c>
      <c r="BE8" s="17" t="e">
        <f>BE7*0.07</f>
        <v>#DIV/0!</v>
      </c>
      <c r="BF8" s="17" t="e">
        <f t="shared" si="7"/>
        <v>#DIV/0!</v>
      </c>
      <c r="BG8" s="17" t="e">
        <f t="shared" si="7"/>
        <v>#DIV/0!</v>
      </c>
      <c r="BH8" s="17" t="e">
        <f t="shared" si="7"/>
        <v>#DIV/0!</v>
      </c>
      <c r="BI8" s="17" t="e">
        <f t="shared" si="7"/>
        <v>#DIV/0!</v>
      </c>
      <c r="BJ8" s="17" t="e">
        <f>BJ7*0.07</f>
        <v>#DIV/0!</v>
      </c>
      <c r="BK8" s="17" t="e">
        <f t="shared" si="7"/>
        <v>#DIV/0!</v>
      </c>
      <c r="BL8" s="17" t="e">
        <f t="shared" si="7"/>
        <v>#DIV/0!</v>
      </c>
      <c r="BM8" s="17" t="e">
        <f t="shared" si="7"/>
        <v>#DIV/0!</v>
      </c>
      <c r="BN8" s="17" t="e">
        <f t="shared" si="7"/>
        <v>#DIV/0!</v>
      </c>
      <c r="BO8" s="17" t="e">
        <f t="shared" si="7"/>
        <v>#DIV/0!</v>
      </c>
      <c r="BP8" s="17" t="e">
        <f t="shared" si="7"/>
        <v>#DIV/0!</v>
      </c>
      <c r="BQ8" s="17" t="e">
        <f t="shared" si="7"/>
        <v>#DIV/0!</v>
      </c>
      <c r="BR8" s="17" t="e">
        <f t="shared" si="7"/>
        <v>#DIV/0!</v>
      </c>
      <c r="BS8" s="17" t="e">
        <f t="shared" si="7"/>
        <v>#DIV/0!</v>
      </c>
      <c r="BT8" s="17" t="e">
        <f t="shared" si="7"/>
        <v>#DIV/0!</v>
      </c>
      <c r="BU8" s="17" t="e">
        <f t="shared" si="7"/>
        <v>#DIV/0!</v>
      </c>
      <c r="BV8" s="17" t="e">
        <f t="shared" si="7"/>
        <v>#DIV/0!</v>
      </c>
      <c r="BW8" s="17" t="e">
        <f t="shared" si="7"/>
        <v>#DIV/0!</v>
      </c>
      <c r="BX8" s="17" t="e">
        <f t="shared" si="7"/>
        <v>#DIV/0!</v>
      </c>
      <c r="BY8" s="17" t="e">
        <f t="shared" ref="BY8:CG8" si="9">BY7*0.07</f>
        <v>#DIV/0!</v>
      </c>
      <c r="BZ8" s="17" t="e">
        <f t="shared" si="9"/>
        <v>#DIV/0!</v>
      </c>
      <c r="CA8" s="17" t="e">
        <f t="shared" si="9"/>
        <v>#DIV/0!</v>
      </c>
      <c r="CB8" s="17" t="e">
        <f t="shared" si="9"/>
        <v>#DIV/0!</v>
      </c>
      <c r="CC8" s="17" t="e">
        <f t="shared" si="9"/>
        <v>#DIV/0!</v>
      </c>
      <c r="CD8" s="17" t="e">
        <f t="shared" si="9"/>
        <v>#DIV/0!</v>
      </c>
      <c r="CE8" s="17" t="e">
        <f t="shared" si="9"/>
        <v>#DIV/0!</v>
      </c>
      <c r="CF8" s="17" t="e">
        <f t="shared" si="9"/>
        <v>#DIV/0!</v>
      </c>
      <c r="CG8" s="17" t="e">
        <f t="shared" si="9"/>
        <v>#DIV/0!</v>
      </c>
      <c r="CH8" s="17" t="e">
        <f>CH7*0.07</f>
        <v>#DIV/0!</v>
      </c>
      <c r="CI8" s="17" t="e">
        <f>CI7*0.07</f>
        <v>#DIV/0!</v>
      </c>
      <c r="CJ8" s="19" t="e">
        <f>SUM(C8:CH8)</f>
        <v>#DIV/0!</v>
      </c>
    </row>
    <row r="9" spans="1:88" ht="15" customHeight="1" x14ac:dyDescent="0.2">
      <c r="A9" s="13"/>
      <c r="B9" s="14" t="s">
        <v>10</v>
      </c>
      <c r="C9" s="41">
        <v>0.43509999999999999</v>
      </c>
      <c r="D9" s="41">
        <v>0.43509999999999999</v>
      </c>
      <c r="E9" s="41">
        <v>0.43509999999999999</v>
      </c>
      <c r="F9" s="41">
        <v>0.43509999999999999</v>
      </c>
      <c r="G9" s="41">
        <v>0.43509999999999999</v>
      </c>
      <c r="H9" s="41">
        <v>0.43509999999999999</v>
      </c>
      <c r="I9" s="41">
        <v>0.37340000000000001</v>
      </c>
      <c r="J9" s="41">
        <v>0.74109999999999998</v>
      </c>
      <c r="K9" s="41">
        <v>0.43509999999999999</v>
      </c>
      <c r="L9" s="41">
        <v>0.37340000000000001</v>
      </c>
      <c r="M9" s="41">
        <v>0.37340000000000001</v>
      </c>
      <c r="N9" s="41">
        <v>0.37340000000000001</v>
      </c>
      <c r="O9" s="41">
        <v>0.37340000000000001</v>
      </c>
      <c r="P9" s="41">
        <v>0.37340000000000001</v>
      </c>
      <c r="Q9" s="41">
        <v>0.37340000000000001</v>
      </c>
      <c r="R9" s="41">
        <v>0.74109999999999998</v>
      </c>
      <c r="S9" s="41">
        <v>0.74109999999999998</v>
      </c>
      <c r="T9" s="41">
        <v>0.24729999999999999</v>
      </c>
      <c r="U9" s="41">
        <v>0.37340000000000001</v>
      </c>
      <c r="V9" s="41">
        <v>0.43509999999999999</v>
      </c>
      <c r="W9" s="41">
        <v>0.43509999999999999</v>
      </c>
      <c r="X9" s="41">
        <v>0.48220000000000002</v>
      </c>
      <c r="Y9" s="41">
        <v>0.48220000000000002</v>
      </c>
      <c r="Z9" s="41">
        <v>0.37340000000000001</v>
      </c>
      <c r="AA9" s="41">
        <v>0.37340000000000001</v>
      </c>
      <c r="AB9" s="41">
        <v>0.37340000000000001</v>
      </c>
      <c r="AC9" s="41">
        <v>0.37340000000000001</v>
      </c>
      <c r="AD9" s="41">
        <v>0.37340000000000001</v>
      </c>
      <c r="AE9" s="41">
        <v>0.37340000000000001</v>
      </c>
      <c r="AF9" s="41">
        <v>0.37340000000000001</v>
      </c>
      <c r="AG9" s="41">
        <v>0.37340000000000001</v>
      </c>
      <c r="AH9" s="41">
        <v>0.74109999999999998</v>
      </c>
      <c r="AI9" s="41">
        <v>0.74109999999999998</v>
      </c>
      <c r="AJ9" s="41">
        <v>0.48220000000000002</v>
      </c>
      <c r="AK9" s="41">
        <v>0.43509999999999999</v>
      </c>
      <c r="AL9" s="41">
        <v>0.43509999999999999</v>
      </c>
      <c r="AM9" s="41">
        <v>0.43509999999999999</v>
      </c>
      <c r="AN9" s="41">
        <v>0.43509999999999999</v>
      </c>
      <c r="AO9" s="41">
        <v>0.43509999999999999</v>
      </c>
      <c r="AP9" s="41">
        <v>0.43509999999999999</v>
      </c>
      <c r="AQ9" s="41">
        <v>0.43509999999999999</v>
      </c>
      <c r="AR9" s="41">
        <v>0.43509999999999999</v>
      </c>
      <c r="AS9" s="41">
        <v>0.43509999999999999</v>
      </c>
      <c r="AT9" s="41">
        <v>0.37340000000000001</v>
      </c>
      <c r="AU9" s="41">
        <v>0.37340000000000001</v>
      </c>
      <c r="AV9" s="41">
        <v>0.43509999999999999</v>
      </c>
      <c r="AW9" s="41">
        <v>0.74109999999999998</v>
      </c>
      <c r="AX9" s="41">
        <v>0.48220000000000002</v>
      </c>
      <c r="AY9" s="41">
        <v>0.43509999999999999</v>
      </c>
      <c r="AZ9" s="41">
        <v>0.37340000000000001</v>
      </c>
      <c r="BA9" s="41">
        <v>0.43509999999999999</v>
      </c>
      <c r="BB9" s="41">
        <v>0.48220000000000002</v>
      </c>
      <c r="BC9" s="41">
        <v>0.37340000000000001</v>
      </c>
      <c r="BD9" s="41">
        <v>0.43509999999999999</v>
      </c>
      <c r="BE9" s="41">
        <v>0.48220000000000002</v>
      </c>
      <c r="BF9" s="41">
        <v>0.37340000000000001</v>
      </c>
      <c r="BG9" s="41">
        <v>0.37340000000000001</v>
      </c>
      <c r="BH9" s="41">
        <v>0.43509999999999999</v>
      </c>
      <c r="BI9" s="41">
        <v>0.74109999999999998</v>
      </c>
      <c r="BJ9" s="41">
        <v>0.48220000000000002</v>
      </c>
      <c r="BK9" s="41">
        <v>0.43509999999999999</v>
      </c>
      <c r="BL9" s="41">
        <v>0.3009</v>
      </c>
      <c r="BM9" s="41">
        <v>0.45179999999999998</v>
      </c>
      <c r="BN9" s="41">
        <v>0.3009</v>
      </c>
      <c r="BO9" s="41">
        <v>0.45179999999999998</v>
      </c>
      <c r="BP9" s="41">
        <v>0.24729999999999999</v>
      </c>
      <c r="BQ9" s="41">
        <v>0.24729999999999999</v>
      </c>
      <c r="BR9" s="41">
        <v>0.24729999999999999</v>
      </c>
      <c r="BS9" s="41">
        <v>0.24729999999999999</v>
      </c>
      <c r="BT9" s="41">
        <v>0.24729999999999999</v>
      </c>
      <c r="BU9" s="41">
        <v>0.24729999999999999</v>
      </c>
      <c r="BV9" s="41">
        <v>0.24729999999999999</v>
      </c>
      <c r="BW9" s="41">
        <v>0.24729999999999999</v>
      </c>
      <c r="BX9" s="41">
        <v>0.37340000000000001</v>
      </c>
      <c r="BY9" s="41">
        <v>0.37340000000000001</v>
      </c>
      <c r="BZ9" s="41">
        <v>0.74109999999999998</v>
      </c>
      <c r="CA9" s="41">
        <v>0.57679999999999998</v>
      </c>
      <c r="CB9" s="41">
        <v>0.3009</v>
      </c>
      <c r="CC9" s="41">
        <v>0.45179999999999998</v>
      </c>
      <c r="CD9" s="41">
        <v>0.3009</v>
      </c>
      <c r="CE9" s="41">
        <v>0.45179999999999998</v>
      </c>
      <c r="CF9" s="41">
        <v>0.37340000000000001</v>
      </c>
      <c r="CG9" s="41">
        <v>0.3009</v>
      </c>
      <c r="CH9" s="41">
        <v>0.57679999999999998</v>
      </c>
      <c r="CI9" s="41">
        <v>0.48220000000000002</v>
      </c>
      <c r="CJ9" s="5" t="s">
        <v>11</v>
      </c>
    </row>
    <row r="10" spans="1:88" ht="15" customHeight="1" x14ac:dyDescent="0.2">
      <c r="A10" s="1"/>
      <c r="B10" s="4" t="s">
        <v>12</v>
      </c>
      <c r="C10" s="17" t="e">
        <f t="shared" ref="C10:BW10" si="10">C7*(1+C9)</f>
        <v>#DIV/0!</v>
      </c>
      <c r="D10" s="17" t="e">
        <f t="shared" si="10"/>
        <v>#DIV/0!</v>
      </c>
      <c r="E10" s="17" t="e">
        <f t="shared" si="10"/>
        <v>#DIV/0!</v>
      </c>
      <c r="F10" s="17" t="e">
        <f t="shared" si="10"/>
        <v>#DIV/0!</v>
      </c>
      <c r="G10" s="17" t="e">
        <f t="shared" si="10"/>
        <v>#DIV/0!</v>
      </c>
      <c r="H10" s="17" t="e">
        <f t="shared" si="10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1">L7*(1+L9)</f>
        <v>#DIV/0!</v>
      </c>
      <c r="M10" s="17" t="e">
        <f t="shared" si="11"/>
        <v>#DIV/0!</v>
      </c>
      <c r="N10" s="17" t="e">
        <f t="shared" si="11"/>
        <v>#DIV/0!</v>
      </c>
      <c r="O10" s="17" t="e">
        <f t="shared" si="11"/>
        <v>#DIV/0!</v>
      </c>
      <c r="P10" s="17" t="e">
        <f t="shared" si="11"/>
        <v>#DIV/0!</v>
      </c>
      <c r="Q10" s="17" t="e">
        <f t="shared" si="11"/>
        <v>#DIV/0!</v>
      </c>
      <c r="R10" s="17" t="e">
        <f t="shared" si="10"/>
        <v>#DIV/0!</v>
      </c>
      <c r="S10" s="17" t="e">
        <f t="shared" si="10"/>
        <v>#DIV/0!</v>
      </c>
      <c r="T10" s="17" t="e">
        <f t="shared" si="10"/>
        <v>#DIV/0!</v>
      </c>
      <c r="U10" s="17" t="e">
        <f t="shared" si="10"/>
        <v>#DIV/0!</v>
      </c>
      <c r="V10" s="17" t="e">
        <f t="shared" si="10"/>
        <v>#DIV/0!</v>
      </c>
      <c r="W10" s="17" t="e">
        <f t="shared" si="10"/>
        <v>#DIV/0!</v>
      </c>
      <c r="X10" s="17" t="e">
        <f>X7*(1+X9)</f>
        <v>#DIV/0!</v>
      </c>
      <c r="Y10" s="17" t="e">
        <f t="shared" si="10"/>
        <v>#DIV/0!</v>
      </c>
      <c r="Z10" s="17" t="e">
        <f t="shared" si="10"/>
        <v>#DIV/0!</v>
      </c>
      <c r="AA10" s="17" t="e">
        <f t="shared" si="10"/>
        <v>#DIV/0!</v>
      </c>
      <c r="AB10" s="17" t="e">
        <f t="shared" si="10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0"/>
        <v>#DIV/0!</v>
      </c>
      <c r="AF10" s="17" t="e">
        <f t="shared" si="10"/>
        <v>#DIV/0!</v>
      </c>
      <c r="AG10" s="17" t="e">
        <f t="shared" si="10"/>
        <v>#DIV/0!</v>
      </c>
      <c r="AH10" s="17" t="e">
        <f t="shared" si="10"/>
        <v>#DIV/0!</v>
      </c>
      <c r="AI10" s="17" t="e">
        <f t="shared" si="10"/>
        <v>#DIV/0!</v>
      </c>
      <c r="AJ10" s="17" t="e">
        <f>AJ7*(1+AJ9)</f>
        <v>#DIV/0!</v>
      </c>
      <c r="AK10" s="17" t="e">
        <f t="shared" si="10"/>
        <v>#DIV/0!</v>
      </c>
      <c r="AL10" s="17" t="e">
        <f t="shared" si="10"/>
        <v>#DIV/0!</v>
      </c>
      <c r="AM10" s="17" t="e">
        <f t="shared" si="10"/>
        <v>#DIV/0!</v>
      </c>
      <c r="AN10" s="17" t="e">
        <f t="shared" si="10"/>
        <v>#DIV/0!</v>
      </c>
      <c r="AO10" s="17" t="e">
        <f t="shared" si="10"/>
        <v>#DIV/0!</v>
      </c>
      <c r="AP10" s="17" t="e">
        <f t="shared" si="10"/>
        <v>#DIV/0!</v>
      </c>
      <c r="AQ10" s="17" t="e">
        <f>AQ7*(1+AQ9)</f>
        <v>#DIV/0!</v>
      </c>
      <c r="AR10" s="17" t="e">
        <f t="shared" si="10"/>
        <v>#DIV/0!</v>
      </c>
      <c r="AS10" s="17" t="e">
        <f t="shared" si="10"/>
        <v>#DIV/0!</v>
      </c>
      <c r="AT10" s="17" t="e">
        <f t="shared" si="10"/>
        <v>#DIV/0!</v>
      </c>
      <c r="AU10" s="17" t="e">
        <f t="shared" si="10"/>
        <v>#DIV/0!</v>
      </c>
      <c r="AV10" s="17" t="e">
        <f t="shared" si="10"/>
        <v>#DIV/0!</v>
      </c>
      <c r="AW10" s="17" t="e">
        <f t="shared" si="10"/>
        <v>#DIV/0!</v>
      </c>
      <c r="AX10" s="17" t="e">
        <f>AX7*(1+AX9)</f>
        <v>#DIV/0!</v>
      </c>
      <c r="AY10" s="17" t="e">
        <f t="shared" si="10"/>
        <v>#DIV/0!</v>
      </c>
      <c r="AZ10" s="17" t="e">
        <f t="shared" si="10"/>
        <v>#DIV/0!</v>
      </c>
      <c r="BA10" s="17" t="e">
        <f t="shared" si="10"/>
        <v>#DIV/0!</v>
      </c>
      <c r="BB10" s="17" t="e">
        <f>BB7*(1+BB9)</f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 t="shared" si="10"/>
        <v>#DIV/0!</v>
      </c>
      <c r="BG10" s="17" t="e">
        <f t="shared" si="10"/>
        <v>#DIV/0!</v>
      </c>
      <c r="BH10" s="17" t="e">
        <f t="shared" si="10"/>
        <v>#DIV/0!</v>
      </c>
      <c r="BI10" s="17" t="e">
        <f t="shared" si="10"/>
        <v>#DIV/0!</v>
      </c>
      <c r="BJ10" s="17" t="e">
        <f>BJ7*(1+BJ9)</f>
        <v>#DIV/0!</v>
      </c>
      <c r="BK10" s="17" t="e">
        <f t="shared" si="10"/>
        <v>#DIV/0!</v>
      </c>
      <c r="BL10" s="17" t="e">
        <f t="shared" si="10"/>
        <v>#DIV/0!</v>
      </c>
      <c r="BM10" s="17" t="e">
        <f t="shared" si="10"/>
        <v>#DIV/0!</v>
      </c>
      <c r="BN10" s="17" t="e">
        <f>BN7*(1+BN9)</f>
        <v>#DIV/0!</v>
      </c>
      <c r="BO10" s="17" t="e">
        <f>BO7*(1+BO9)</f>
        <v>#DIV/0!</v>
      </c>
      <c r="BP10" s="17" t="e">
        <f t="shared" si="10"/>
        <v>#DIV/0!</v>
      </c>
      <c r="BQ10" s="17" t="e">
        <f t="shared" si="10"/>
        <v>#DIV/0!</v>
      </c>
      <c r="BR10" s="17" t="e">
        <f t="shared" si="10"/>
        <v>#DIV/0!</v>
      </c>
      <c r="BS10" s="17" t="e">
        <f t="shared" si="10"/>
        <v>#DIV/0!</v>
      </c>
      <c r="BT10" s="17" t="e">
        <f t="shared" si="10"/>
        <v>#DIV/0!</v>
      </c>
      <c r="BU10" s="17" t="e">
        <f t="shared" si="10"/>
        <v>#DIV/0!</v>
      </c>
      <c r="BV10" s="17" t="e">
        <f t="shared" si="10"/>
        <v>#DIV/0!</v>
      </c>
      <c r="BW10" s="17" t="e">
        <f t="shared" si="10"/>
        <v>#DIV/0!</v>
      </c>
      <c r="BX10" s="17" t="e">
        <f t="shared" ref="BX10:CG10" si="12">BX7*(1+BX9)</f>
        <v>#DIV/0!</v>
      </c>
      <c r="BY10" s="17" t="e">
        <f t="shared" si="12"/>
        <v>#DIV/0!</v>
      </c>
      <c r="BZ10" s="17" t="e">
        <f t="shared" si="12"/>
        <v>#DIV/0!</v>
      </c>
      <c r="CA10" s="17" t="e">
        <f t="shared" si="12"/>
        <v>#DIV/0!</v>
      </c>
      <c r="CB10" s="17" t="e">
        <f t="shared" si="12"/>
        <v>#DIV/0!</v>
      </c>
      <c r="CC10" s="17" t="e">
        <f t="shared" si="12"/>
        <v>#DIV/0!</v>
      </c>
      <c r="CD10" s="17" t="e">
        <f t="shared" si="12"/>
        <v>#DIV/0!</v>
      </c>
      <c r="CE10" s="17" t="e">
        <f t="shared" si="12"/>
        <v>#DIV/0!</v>
      </c>
      <c r="CF10" s="17" t="e">
        <f t="shared" si="12"/>
        <v>#DIV/0!</v>
      </c>
      <c r="CG10" s="17" t="e">
        <f t="shared" si="12"/>
        <v>#DIV/0!</v>
      </c>
      <c r="CH10" s="17" t="e">
        <f>CH7*(1+CH9)</f>
        <v>#DIV/0!</v>
      </c>
      <c r="CI10" s="17" t="e">
        <f>CI7*(1+CI9)</f>
        <v>#DIV/0!</v>
      </c>
      <c r="CJ10" s="19" t="e">
        <f>SUM(C10:CH10)</f>
        <v>#DIV/0!</v>
      </c>
    </row>
    <row r="11" spans="1:88" ht="15" customHeight="1" x14ac:dyDescent="0.2">
      <c r="A11" s="1"/>
      <c r="B11" s="6" t="s">
        <v>13</v>
      </c>
      <c r="C11" s="20" t="e">
        <f t="shared" ref="C11:BW11" si="13">(C10*C4)-C8</f>
        <v>#DIV/0!</v>
      </c>
      <c r="D11" s="20" t="e">
        <f t="shared" si="13"/>
        <v>#DIV/0!</v>
      </c>
      <c r="E11" s="20" t="e">
        <f t="shared" si="13"/>
        <v>#DIV/0!</v>
      </c>
      <c r="F11" s="20" t="e">
        <f t="shared" si="13"/>
        <v>#DIV/0!</v>
      </c>
      <c r="G11" s="20" t="e">
        <f t="shared" si="13"/>
        <v>#DIV/0!</v>
      </c>
      <c r="H11" s="20" t="e">
        <f t="shared" si="13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4">(L10*L4)-L8</f>
        <v>#DIV/0!</v>
      </c>
      <c r="M11" s="20" t="e">
        <f t="shared" si="14"/>
        <v>#DIV/0!</v>
      </c>
      <c r="N11" s="20" t="e">
        <f t="shared" si="14"/>
        <v>#DIV/0!</v>
      </c>
      <c r="O11" s="20" t="e">
        <f t="shared" si="14"/>
        <v>#DIV/0!</v>
      </c>
      <c r="P11" s="20" t="e">
        <f t="shared" si="14"/>
        <v>#DIV/0!</v>
      </c>
      <c r="Q11" s="20" t="e">
        <f t="shared" si="14"/>
        <v>#DIV/0!</v>
      </c>
      <c r="R11" s="20" t="e">
        <f t="shared" si="13"/>
        <v>#DIV/0!</v>
      </c>
      <c r="S11" s="20" t="e">
        <f t="shared" si="13"/>
        <v>#DIV/0!</v>
      </c>
      <c r="T11" s="20" t="e">
        <f t="shared" si="13"/>
        <v>#DIV/0!</v>
      </c>
      <c r="U11" s="20" t="e">
        <f t="shared" si="13"/>
        <v>#DIV/0!</v>
      </c>
      <c r="V11" s="20" t="e">
        <f t="shared" si="13"/>
        <v>#DIV/0!</v>
      </c>
      <c r="W11" s="20" t="e">
        <f t="shared" si="13"/>
        <v>#DIV/0!</v>
      </c>
      <c r="X11" s="20" t="e">
        <f>(X10*X4)-X8</f>
        <v>#DIV/0!</v>
      </c>
      <c r="Y11" s="20" t="e">
        <f t="shared" si="13"/>
        <v>#DIV/0!</v>
      </c>
      <c r="Z11" s="20" t="e">
        <f t="shared" si="13"/>
        <v>#DIV/0!</v>
      </c>
      <c r="AA11" s="20" t="e">
        <f t="shared" si="13"/>
        <v>#DIV/0!</v>
      </c>
      <c r="AB11" s="20" t="e">
        <f t="shared" si="13"/>
        <v>#DIV/0!</v>
      </c>
      <c r="AC11" s="20" t="e">
        <f t="shared" si="13"/>
        <v>#DIV/0!</v>
      </c>
      <c r="AD11" s="20" t="e">
        <f>(AD10*AD4)-AD8</f>
        <v>#DIV/0!</v>
      </c>
      <c r="AE11" s="20" t="e">
        <f t="shared" si="13"/>
        <v>#DIV/0!</v>
      </c>
      <c r="AF11" s="20" t="e">
        <f t="shared" si="13"/>
        <v>#DIV/0!</v>
      </c>
      <c r="AG11" s="20" t="e">
        <f t="shared" si="13"/>
        <v>#DIV/0!</v>
      </c>
      <c r="AH11" s="20" t="e">
        <f t="shared" si="13"/>
        <v>#DIV/0!</v>
      </c>
      <c r="AI11" s="20" t="e">
        <f t="shared" si="13"/>
        <v>#DIV/0!</v>
      </c>
      <c r="AJ11" s="20" t="e">
        <f>(AJ10*AJ4)-AJ8</f>
        <v>#DIV/0!</v>
      </c>
      <c r="AK11" s="20" t="e">
        <f t="shared" si="13"/>
        <v>#DIV/0!</v>
      </c>
      <c r="AL11" s="20" t="e">
        <f t="shared" si="13"/>
        <v>#DIV/0!</v>
      </c>
      <c r="AM11" s="20" t="e">
        <f t="shared" si="13"/>
        <v>#DIV/0!</v>
      </c>
      <c r="AN11" s="20" t="e">
        <f t="shared" si="13"/>
        <v>#DIV/0!</v>
      </c>
      <c r="AO11" s="20" t="e">
        <f t="shared" si="13"/>
        <v>#DIV/0!</v>
      </c>
      <c r="AP11" s="20" t="e">
        <f t="shared" si="13"/>
        <v>#DIV/0!</v>
      </c>
      <c r="AQ11" s="20" t="e">
        <f>(AQ10*AQ4)-AQ8</f>
        <v>#DIV/0!</v>
      </c>
      <c r="AR11" s="20" t="e">
        <f t="shared" si="13"/>
        <v>#DIV/0!</v>
      </c>
      <c r="AS11" s="20" t="e">
        <f t="shared" si="13"/>
        <v>#DIV/0!</v>
      </c>
      <c r="AT11" s="20" t="e">
        <f t="shared" si="13"/>
        <v>#DIV/0!</v>
      </c>
      <c r="AU11" s="20" t="e">
        <f t="shared" si="13"/>
        <v>#DIV/0!</v>
      </c>
      <c r="AV11" s="20" t="e">
        <f t="shared" si="13"/>
        <v>#DIV/0!</v>
      </c>
      <c r="AW11" s="20" t="e">
        <f t="shared" si="13"/>
        <v>#DIV/0!</v>
      </c>
      <c r="AX11" s="20" t="e">
        <f>(AX10*AX4)-AX8</f>
        <v>#DIV/0!</v>
      </c>
      <c r="AY11" s="20" t="e">
        <f t="shared" si="13"/>
        <v>#DIV/0!</v>
      </c>
      <c r="AZ11" s="20" t="e">
        <f t="shared" si="13"/>
        <v>#DIV/0!</v>
      </c>
      <c r="BA11" s="20" t="e">
        <f t="shared" si="13"/>
        <v>#DIV/0!</v>
      </c>
      <c r="BB11" s="20" t="e">
        <f>(BB10*BB4)-BB8</f>
        <v>#DIV/0!</v>
      </c>
      <c r="BC11" s="20" t="e">
        <f t="shared" si="13"/>
        <v>#DIV/0!</v>
      </c>
      <c r="BD11" s="20" t="e">
        <f t="shared" si="13"/>
        <v>#DIV/0!</v>
      </c>
      <c r="BE11" s="20" t="e">
        <f>(BE10*BE4)-BE8</f>
        <v>#DIV/0!</v>
      </c>
      <c r="BF11" s="20" t="e">
        <f t="shared" si="13"/>
        <v>#DIV/0!</v>
      </c>
      <c r="BG11" s="20" t="e">
        <f t="shared" si="13"/>
        <v>#DIV/0!</v>
      </c>
      <c r="BH11" s="20" t="e">
        <f t="shared" si="13"/>
        <v>#DIV/0!</v>
      </c>
      <c r="BI11" s="20" t="e">
        <f t="shared" si="13"/>
        <v>#DIV/0!</v>
      </c>
      <c r="BJ11" s="20" t="e">
        <f>(BJ10*BJ4)-BJ8</f>
        <v>#DIV/0!</v>
      </c>
      <c r="BK11" s="20" t="e">
        <f t="shared" si="13"/>
        <v>#DIV/0!</v>
      </c>
      <c r="BL11" s="20" t="e">
        <f t="shared" si="13"/>
        <v>#DIV/0!</v>
      </c>
      <c r="BM11" s="20" t="e">
        <f t="shared" si="13"/>
        <v>#DIV/0!</v>
      </c>
      <c r="BN11" s="20" t="e">
        <f>(BN10*BN4)-BN8</f>
        <v>#DIV/0!</v>
      </c>
      <c r="BO11" s="20" t="e">
        <f>(BO10*BO4)-BO8</f>
        <v>#DIV/0!</v>
      </c>
      <c r="BP11" s="20" t="e">
        <f t="shared" si="13"/>
        <v>#DIV/0!</v>
      </c>
      <c r="BQ11" s="20" t="e">
        <f t="shared" si="13"/>
        <v>#DIV/0!</v>
      </c>
      <c r="BR11" s="20" t="e">
        <f t="shared" si="13"/>
        <v>#DIV/0!</v>
      </c>
      <c r="BS11" s="20" t="e">
        <f t="shared" si="13"/>
        <v>#DIV/0!</v>
      </c>
      <c r="BT11" s="20" t="e">
        <f t="shared" si="13"/>
        <v>#DIV/0!</v>
      </c>
      <c r="BU11" s="20" t="e">
        <f t="shared" si="13"/>
        <v>#DIV/0!</v>
      </c>
      <c r="BV11" s="20" t="e">
        <f t="shared" si="13"/>
        <v>#DIV/0!</v>
      </c>
      <c r="BW11" s="20" t="e">
        <f t="shared" si="13"/>
        <v>#DIV/0!</v>
      </c>
      <c r="BX11" s="20" t="e">
        <f t="shared" ref="BX11:CG11" si="15">(BX10*BX4)-BX8</f>
        <v>#DIV/0!</v>
      </c>
      <c r="BY11" s="20" t="e">
        <f t="shared" si="15"/>
        <v>#DIV/0!</v>
      </c>
      <c r="BZ11" s="20" t="e">
        <f t="shared" si="15"/>
        <v>#DIV/0!</v>
      </c>
      <c r="CA11" s="20" t="e">
        <f t="shared" si="15"/>
        <v>#DIV/0!</v>
      </c>
      <c r="CB11" s="20" t="e">
        <f t="shared" si="15"/>
        <v>#DIV/0!</v>
      </c>
      <c r="CC11" s="20" t="e">
        <f t="shared" si="15"/>
        <v>#DIV/0!</v>
      </c>
      <c r="CD11" s="20" t="e">
        <f t="shared" si="15"/>
        <v>#DIV/0!</v>
      </c>
      <c r="CE11" s="20" t="e">
        <f t="shared" si="15"/>
        <v>#DIV/0!</v>
      </c>
      <c r="CF11" s="20" t="e">
        <f t="shared" si="15"/>
        <v>#DIV/0!</v>
      </c>
      <c r="CG11" s="20" t="e">
        <f t="shared" si="15"/>
        <v>#DIV/0!</v>
      </c>
      <c r="CH11" s="20" t="e">
        <f>(CH10*CH4)-CH8</f>
        <v>#DIV/0!</v>
      </c>
      <c r="CI11" s="20" t="e">
        <f>(CI10*CI4)-CI8</f>
        <v>#DIV/0!</v>
      </c>
      <c r="CJ11" s="21" t="e">
        <f>SUM(C11:CH11)</f>
        <v>#DIV/0!</v>
      </c>
    </row>
    <row r="12" spans="1:88" ht="15" customHeight="1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44" t="e">
        <f>SUM(CJ5+CJ11)</f>
        <v>#DIV/0!</v>
      </c>
    </row>
    <row r="13" spans="1:88" ht="15" customHeight="1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24"/>
    </row>
    <row r="14" spans="1:88" ht="15" customHeight="1" x14ac:dyDescent="0.2">
      <c r="A14" s="1"/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304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24"/>
    </row>
    <row r="15" spans="1:88" ht="15" customHeight="1" x14ac:dyDescent="0.2">
      <c r="A15" s="1"/>
      <c r="B15" s="8" t="s">
        <v>16</v>
      </c>
      <c r="C15" s="24"/>
      <c r="D15" s="24"/>
      <c r="E15" s="24"/>
      <c r="F15" s="25">
        <f>CJ5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304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24"/>
    </row>
    <row r="16" spans="1:88" ht="15" customHeight="1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304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24"/>
    </row>
    <row r="17" spans="1:88" ht="15" customHeight="1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304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26"/>
    </row>
    <row r="18" spans="1:88" ht="15" customHeight="1" x14ac:dyDescent="0.2">
      <c r="A18" s="1"/>
      <c r="B18" s="8" t="s">
        <v>19</v>
      </c>
      <c r="C18" s="24"/>
      <c r="D18" s="24"/>
      <c r="E18" s="24"/>
      <c r="F18" s="25" t="e">
        <f>CJ10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304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26"/>
    </row>
    <row r="19" spans="1:88" ht="15" customHeight="1" x14ac:dyDescent="0.2">
      <c r="A19" s="1"/>
      <c r="B19" s="8" t="s">
        <v>20</v>
      </c>
      <c r="C19" s="24"/>
      <c r="D19" s="24"/>
      <c r="E19" s="24"/>
      <c r="F19" s="33" t="e">
        <f>CJ11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304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26"/>
    </row>
    <row r="20" spans="1:88" ht="15" customHeight="1" x14ac:dyDescent="0.2">
      <c r="A20" s="1"/>
      <c r="B20" s="8" t="s">
        <v>21</v>
      </c>
      <c r="C20" s="24"/>
      <c r="D20" s="24"/>
      <c r="E20" s="24"/>
      <c r="F20" s="25">
        <f>CJ6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36"/>
      <c r="BB20" s="36"/>
      <c r="BC20" s="36"/>
      <c r="BD20" s="36"/>
      <c r="BE20" s="36"/>
      <c r="BF20" s="36"/>
      <c r="BG20" s="36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9"/>
    </row>
    <row r="21" spans="1:88" ht="15" customHeight="1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6"/>
      <c r="BB21" s="36"/>
      <c r="BC21" s="36"/>
      <c r="BD21" s="36"/>
      <c r="BE21" s="36"/>
      <c r="BF21" s="36"/>
      <c r="BG21" s="36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29"/>
    </row>
    <row r="22" spans="1:88" ht="15" customHeight="1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6"/>
      <c r="BB22" s="36"/>
      <c r="BC22" s="36"/>
      <c r="BD22" s="36"/>
      <c r="BE22" s="36"/>
      <c r="BF22" s="36"/>
      <c r="BG22" s="36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29"/>
    </row>
    <row r="23" spans="1:88" ht="15" customHeight="1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6"/>
      <c r="BB23" s="36"/>
      <c r="BC23" s="36"/>
      <c r="BD23" s="36"/>
      <c r="BE23" s="36"/>
      <c r="BF23" s="36"/>
      <c r="BG23" s="36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29"/>
    </row>
    <row r="24" spans="1:88" ht="15" customHeight="1" x14ac:dyDescent="0.2">
      <c r="A24" s="1"/>
      <c r="B24" s="8" t="s">
        <v>24</v>
      </c>
      <c r="C24" s="24"/>
      <c r="D24" s="24"/>
      <c r="E24" s="24"/>
      <c r="F24" s="25">
        <f>CJ5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6"/>
      <c r="BB24" s="36"/>
      <c r="BC24" s="36"/>
      <c r="BD24" s="36"/>
      <c r="BE24" s="36"/>
      <c r="BF24" s="36"/>
      <c r="BG24" s="36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29"/>
    </row>
    <row r="25" spans="1:88" ht="15" customHeight="1" x14ac:dyDescent="0.2">
      <c r="A25" s="1"/>
      <c r="B25" s="8" t="s">
        <v>25</v>
      </c>
      <c r="C25" s="24"/>
      <c r="D25" s="24"/>
      <c r="E25" s="24"/>
      <c r="F25" s="25" t="e">
        <f>CJ11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6"/>
      <c r="BB25" s="36"/>
      <c r="BC25" s="36"/>
      <c r="BD25" s="36"/>
      <c r="BE25" s="36"/>
      <c r="BF25" s="36"/>
      <c r="BG25" s="36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24"/>
    </row>
    <row r="26" spans="1:88" ht="15" customHeight="1" x14ac:dyDescent="0.2"/>
    <row r="27" spans="1:88" ht="15" customHeight="1" x14ac:dyDescent="0.2"/>
  </sheetData>
  <mergeCells count="8">
    <mergeCell ref="R18:Y18"/>
    <mergeCell ref="R19:Y19"/>
    <mergeCell ref="BT1:CE1"/>
    <mergeCell ref="CF1:CH1"/>
    <mergeCell ref="R14:Y14"/>
    <mergeCell ref="R15:Y15"/>
    <mergeCell ref="R16:Y16"/>
    <mergeCell ref="R17:Y17"/>
  </mergeCells>
  <phoneticPr fontId="0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5"/>
  <sheetViews>
    <sheetView topLeftCell="G1" zoomScaleNormal="100" workbookViewId="0">
      <selection activeCell="N27" sqref="N27"/>
    </sheetView>
  </sheetViews>
  <sheetFormatPr defaultRowHeight="12.75" x14ac:dyDescent="0.2"/>
  <cols>
    <col min="1" max="1" width="3.7109375" customWidth="1"/>
    <col min="2" max="2" width="29.7109375" customWidth="1"/>
    <col min="3" max="45" width="14.7109375" customWidth="1"/>
    <col min="46" max="59" width="14.7109375" style="27" customWidth="1"/>
    <col min="60" max="82" width="14.7109375" customWidth="1"/>
    <col min="83" max="88" width="15.7109375" customWidth="1"/>
  </cols>
  <sheetData>
    <row r="1" spans="1:88" ht="15" customHeight="1" x14ac:dyDescent="0.2">
      <c r="A1" s="32" t="s">
        <v>33</v>
      </c>
      <c r="B1" s="1" t="s">
        <v>34</v>
      </c>
      <c r="C1" s="31"/>
      <c r="D1" s="31"/>
      <c r="E1" s="31"/>
      <c r="F1" s="31"/>
      <c r="G1" s="31"/>
      <c r="H1" s="31"/>
      <c r="I1" s="31"/>
      <c r="J1" s="31"/>
      <c r="K1" s="31"/>
      <c r="L1" s="291"/>
      <c r="M1" s="291"/>
      <c r="N1" s="291"/>
      <c r="O1" s="291"/>
      <c r="P1" s="291"/>
      <c r="Q1" s="29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581" t="s">
        <v>248</v>
      </c>
      <c r="BQ1" s="581"/>
      <c r="BR1" s="581"/>
      <c r="BS1" s="581"/>
      <c r="BT1" s="581"/>
      <c r="BU1" s="581"/>
      <c r="BV1" s="581"/>
      <c r="BW1" s="581"/>
      <c r="BX1" s="581"/>
      <c r="BY1" s="581"/>
      <c r="BZ1" s="581"/>
      <c r="CA1" s="581"/>
      <c r="CB1" s="582" t="s">
        <v>254</v>
      </c>
      <c r="CC1" s="583"/>
      <c r="CD1" s="584"/>
      <c r="CE1" s="46"/>
    </row>
    <row r="2" spans="1:88" s="30" customFormat="1" ht="15" customHeight="1" x14ac:dyDescent="0.2">
      <c r="A2" s="31"/>
      <c r="B2" s="31"/>
      <c r="C2" s="168" t="s">
        <v>63</v>
      </c>
      <c r="D2" s="168" t="s">
        <v>160</v>
      </c>
      <c r="E2" s="168" t="s">
        <v>64</v>
      </c>
      <c r="F2" s="168" t="s">
        <v>159</v>
      </c>
      <c r="G2" s="168" t="s">
        <v>65</v>
      </c>
      <c r="H2" s="168" t="s">
        <v>66</v>
      </c>
      <c r="I2" s="168" t="s">
        <v>243</v>
      </c>
      <c r="J2" s="168" t="s">
        <v>244</v>
      </c>
      <c r="K2" s="168" t="s">
        <v>245</v>
      </c>
      <c r="L2" s="191" t="s">
        <v>321</v>
      </c>
      <c r="M2" s="191" t="s">
        <v>322</v>
      </c>
      <c r="N2" s="191" t="s">
        <v>323</v>
      </c>
      <c r="O2" s="191" t="s">
        <v>324</v>
      </c>
      <c r="P2" s="191" t="s">
        <v>325</v>
      </c>
      <c r="Q2" s="191" t="s">
        <v>326</v>
      </c>
      <c r="R2" s="168" t="s">
        <v>158</v>
      </c>
      <c r="S2" s="168" t="s">
        <v>161</v>
      </c>
      <c r="T2" s="168" t="s">
        <v>82</v>
      </c>
      <c r="U2" s="168" t="s">
        <v>67</v>
      </c>
      <c r="V2" s="168" t="s">
        <v>247</v>
      </c>
      <c r="W2" s="168" t="s">
        <v>246</v>
      </c>
      <c r="X2" s="169" t="s">
        <v>269</v>
      </c>
      <c r="Y2" s="169" t="s">
        <v>94</v>
      </c>
      <c r="Z2" s="168" t="s">
        <v>68</v>
      </c>
      <c r="AA2" s="168" t="s">
        <v>210</v>
      </c>
      <c r="AB2" s="168" t="s">
        <v>69</v>
      </c>
      <c r="AC2" s="168" t="s">
        <v>70</v>
      </c>
      <c r="AD2" s="168" t="s">
        <v>71</v>
      </c>
      <c r="AE2" s="168" t="s">
        <v>202</v>
      </c>
      <c r="AF2" s="168" t="s">
        <v>99</v>
      </c>
      <c r="AG2" s="168" t="s">
        <v>119</v>
      </c>
      <c r="AH2" s="168" t="s">
        <v>100</v>
      </c>
      <c r="AI2" s="168" t="s">
        <v>120</v>
      </c>
      <c r="AJ2" s="169" t="s">
        <v>269</v>
      </c>
      <c r="AK2" s="168" t="s">
        <v>101</v>
      </c>
      <c r="AL2" s="168" t="s">
        <v>121</v>
      </c>
      <c r="AM2" s="168" t="s">
        <v>102</v>
      </c>
      <c r="AN2" s="168" t="s">
        <v>122</v>
      </c>
      <c r="AO2" s="168" t="s">
        <v>103</v>
      </c>
      <c r="AP2" s="168" t="s">
        <v>126</v>
      </c>
      <c r="AQ2" s="168" t="s">
        <v>104</v>
      </c>
      <c r="AR2" s="168" t="s">
        <v>104</v>
      </c>
      <c r="AS2" s="168" t="s">
        <v>66</v>
      </c>
      <c r="AT2" s="168" t="s">
        <v>95</v>
      </c>
      <c r="AU2" s="168" t="s">
        <v>69</v>
      </c>
      <c r="AV2" s="168" t="s">
        <v>96</v>
      </c>
      <c r="AW2" s="168" t="s">
        <v>97</v>
      </c>
      <c r="AX2" s="169" t="s">
        <v>269</v>
      </c>
      <c r="AY2" s="168" t="s">
        <v>66</v>
      </c>
      <c r="AZ2" s="168" t="s">
        <v>132</v>
      </c>
      <c r="BA2" s="168" t="s">
        <v>133</v>
      </c>
      <c r="BB2" s="169" t="s">
        <v>269</v>
      </c>
      <c r="BC2" s="168" t="s">
        <v>134</v>
      </c>
      <c r="BD2" s="168" t="s">
        <v>135</v>
      </c>
      <c r="BE2" s="169" t="s">
        <v>269</v>
      </c>
      <c r="BF2" s="168" t="s">
        <v>136</v>
      </c>
      <c r="BG2" s="168" t="s">
        <v>123</v>
      </c>
      <c r="BH2" s="168" t="s">
        <v>124</v>
      </c>
      <c r="BI2" s="168" t="s">
        <v>125</v>
      </c>
      <c r="BJ2" s="169" t="s">
        <v>269</v>
      </c>
      <c r="BK2" s="168" t="s">
        <v>66</v>
      </c>
      <c r="BL2" s="168" t="s">
        <v>79</v>
      </c>
      <c r="BM2" s="168" t="s">
        <v>80</v>
      </c>
      <c r="BN2" s="168" t="s">
        <v>252</v>
      </c>
      <c r="BO2" s="168" t="s">
        <v>253</v>
      </c>
      <c r="BP2" s="168" t="s">
        <v>81</v>
      </c>
      <c r="BQ2" s="168" t="s">
        <v>82</v>
      </c>
      <c r="BR2" s="168" t="s">
        <v>84</v>
      </c>
      <c r="BS2" s="168" t="s">
        <v>83</v>
      </c>
      <c r="BT2" s="168" t="s">
        <v>81</v>
      </c>
      <c r="BU2" s="168" t="s">
        <v>82</v>
      </c>
      <c r="BV2" s="168" t="s">
        <v>84</v>
      </c>
      <c r="BW2" s="168" t="s">
        <v>83</v>
      </c>
      <c r="BX2" s="168" t="s">
        <v>67</v>
      </c>
      <c r="BY2" s="168" t="s">
        <v>249</v>
      </c>
      <c r="BZ2" s="168" t="s">
        <v>250</v>
      </c>
      <c r="CA2" s="168" t="s">
        <v>251</v>
      </c>
      <c r="CB2" s="168" t="s">
        <v>79</v>
      </c>
      <c r="CC2" s="168" t="s">
        <v>80</v>
      </c>
      <c r="CD2" s="168" t="s">
        <v>252</v>
      </c>
      <c r="CE2" s="168" t="s">
        <v>253</v>
      </c>
      <c r="CF2" s="168" t="s">
        <v>249</v>
      </c>
      <c r="CG2" s="168" t="s">
        <v>79</v>
      </c>
      <c r="CH2" s="168" t="s">
        <v>251</v>
      </c>
      <c r="CI2" s="169" t="s">
        <v>269</v>
      </c>
      <c r="CJ2" s="170" t="s">
        <v>26</v>
      </c>
    </row>
    <row r="3" spans="1:88" ht="15" customHeight="1" x14ac:dyDescent="0.2">
      <c r="A3" s="1"/>
      <c r="B3" s="6" t="s">
        <v>3</v>
      </c>
      <c r="C3" s="118" t="s">
        <v>207</v>
      </c>
      <c r="D3" s="118" t="s">
        <v>207</v>
      </c>
      <c r="E3" s="118" t="s">
        <v>207</v>
      </c>
      <c r="F3" s="118" t="s">
        <v>207</v>
      </c>
      <c r="G3" s="118" t="s">
        <v>207</v>
      </c>
      <c r="H3" s="118" t="s">
        <v>207</v>
      </c>
      <c r="I3" s="118" t="s">
        <v>207</v>
      </c>
      <c r="J3" s="118" t="s">
        <v>207</v>
      </c>
      <c r="K3" s="118" t="s">
        <v>207</v>
      </c>
      <c r="L3" s="118"/>
      <c r="M3" s="118"/>
      <c r="N3" s="118"/>
      <c r="O3" s="118"/>
      <c r="P3" s="118"/>
      <c r="Q3" s="118"/>
      <c r="R3" s="118" t="s">
        <v>207</v>
      </c>
      <c r="S3" s="118" t="s">
        <v>207</v>
      </c>
      <c r="T3" s="118" t="s">
        <v>207</v>
      </c>
      <c r="U3" s="118" t="s">
        <v>207</v>
      </c>
      <c r="V3" s="118" t="s">
        <v>207</v>
      </c>
      <c r="W3" s="118" t="s">
        <v>207</v>
      </c>
      <c r="X3" s="118" t="s">
        <v>207</v>
      </c>
      <c r="Y3" s="118" t="s">
        <v>207</v>
      </c>
      <c r="Z3" s="118" t="s">
        <v>207</v>
      </c>
      <c r="AA3" s="118" t="s">
        <v>207</v>
      </c>
      <c r="AB3" s="118" t="s">
        <v>207</v>
      </c>
      <c r="AC3" s="118" t="s">
        <v>207</v>
      </c>
      <c r="AD3" s="118" t="s">
        <v>207</v>
      </c>
      <c r="AE3" s="118" t="s">
        <v>207</v>
      </c>
      <c r="AF3" s="118" t="s">
        <v>207</v>
      </c>
      <c r="AG3" s="118" t="s">
        <v>207</v>
      </c>
      <c r="AH3" s="118" t="s">
        <v>207</v>
      </c>
      <c r="AI3" s="118" t="s">
        <v>207</v>
      </c>
      <c r="AJ3" s="118" t="s">
        <v>207</v>
      </c>
      <c r="AK3" s="118" t="s">
        <v>207</v>
      </c>
      <c r="AL3" s="118" t="s">
        <v>207</v>
      </c>
      <c r="AM3" s="118" t="s">
        <v>207</v>
      </c>
      <c r="AN3" s="118" t="s">
        <v>207</v>
      </c>
      <c r="AO3" s="118" t="s">
        <v>207</v>
      </c>
      <c r="AP3" s="118" t="s">
        <v>207</v>
      </c>
      <c r="AQ3" s="118" t="s">
        <v>207</v>
      </c>
      <c r="AR3" s="118" t="s">
        <v>207</v>
      </c>
      <c r="AS3" s="118" t="s">
        <v>207</v>
      </c>
      <c r="AT3" s="118" t="s">
        <v>207</v>
      </c>
      <c r="AU3" s="118" t="s">
        <v>207</v>
      </c>
      <c r="AV3" s="118" t="s">
        <v>207</v>
      </c>
      <c r="AW3" s="118" t="s">
        <v>207</v>
      </c>
      <c r="AX3" s="118" t="s">
        <v>207</v>
      </c>
      <c r="AY3" s="118" t="s">
        <v>207</v>
      </c>
      <c r="AZ3" s="118" t="s">
        <v>207</v>
      </c>
      <c r="BA3" s="118" t="s">
        <v>207</v>
      </c>
      <c r="BB3" s="118" t="s">
        <v>207</v>
      </c>
      <c r="BC3" s="118" t="s">
        <v>207</v>
      </c>
      <c r="BD3" s="118" t="s">
        <v>207</v>
      </c>
      <c r="BE3" s="118" t="s">
        <v>207</v>
      </c>
      <c r="BF3" s="118" t="s">
        <v>207</v>
      </c>
      <c r="BG3" s="118" t="s">
        <v>207</v>
      </c>
      <c r="BH3" s="118" t="s">
        <v>207</v>
      </c>
      <c r="BI3" s="118" t="s">
        <v>207</v>
      </c>
      <c r="BJ3" s="118" t="s">
        <v>207</v>
      </c>
      <c r="BK3" s="118" t="s">
        <v>207</v>
      </c>
      <c r="BL3" s="118" t="s">
        <v>207</v>
      </c>
      <c r="BM3" s="118" t="s">
        <v>207</v>
      </c>
      <c r="BN3" s="118" t="s">
        <v>207</v>
      </c>
      <c r="BO3" s="118" t="s">
        <v>207</v>
      </c>
      <c r="BP3" s="118" t="s">
        <v>207</v>
      </c>
      <c r="BQ3" s="118" t="s">
        <v>207</v>
      </c>
      <c r="BR3" s="118" t="s">
        <v>207</v>
      </c>
      <c r="BS3" s="118" t="s">
        <v>207</v>
      </c>
      <c r="BT3" s="118" t="s">
        <v>207</v>
      </c>
      <c r="BU3" s="118" t="s">
        <v>207</v>
      </c>
      <c r="BV3" s="118" t="s">
        <v>207</v>
      </c>
      <c r="BW3" s="118" t="s">
        <v>207</v>
      </c>
      <c r="BX3" s="118" t="s">
        <v>207</v>
      </c>
      <c r="BY3" s="118" t="s">
        <v>207</v>
      </c>
      <c r="BZ3" s="118" t="s">
        <v>207</v>
      </c>
      <c r="CA3" s="118" t="s">
        <v>207</v>
      </c>
      <c r="CB3" s="118" t="s">
        <v>207</v>
      </c>
      <c r="CC3" s="118" t="s">
        <v>207</v>
      </c>
      <c r="CD3" s="118" t="s">
        <v>207</v>
      </c>
      <c r="CE3" s="118" t="s">
        <v>207</v>
      </c>
      <c r="CF3" s="118" t="s">
        <v>207</v>
      </c>
      <c r="CG3" s="118" t="s">
        <v>207</v>
      </c>
      <c r="CH3" s="118" t="s">
        <v>207</v>
      </c>
      <c r="CI3" s="118" t="s">
        <v>207</v>
      </c>
      <c r="CJ3" s="43"/>
    </row>
    <row r="4" spans="1:88" ht="15" customHeight="1" x14ac:dyDescent="0.2">
      <c r="A4" s="1"/>
      <c r="B4" s="2" t="s">
        <v>4</v>
      </c>
      <c r="C4" s="39">
        <v>0.19</v>
      </c>
      <c r="D4" s="39">
        <v>0.19</v>
      </c>
      <c r="E4" s="39">
        <v>0.19</v>
      </c>
      <c r="F4" s="39">
        <v>0.19</v>
      </c>
      <c r="G4" s="39">
        <v>0.19</v>
      </c>
      <c r="H4" s="39">
        <v>0.19</v>
      </c>
      <c r="I4" s="40">
        <v>0</v>
      </c>
      <c r="J4" s="40">
        <v>0.37</v>
      </c>
      <c r="K4" s="40">
        <v>0.19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0.37</v>
      </c>
      <c r="S4" s="40">
        <v>0.37</v>
      </c>
      <c r="T4" s="40">
        <v>0.19</v>
      </c>
      <c r="U4" s="40">
        <v>0</v>
      </c>
      <c r="V4" s="40">
        <v>0.19</v>
      </c>
      <c r="W4" s="40">
        <v>0.19</v>
      </c>
      <c r="X4" s="40">
        <v>0.19</v>
      </c>
      <c r="Y4" s="40">
        <v>0.19</v>
      </c>
      <c r="Z4" s="40">
        <v>0</v>
      </c>
      <c r="AA4" s="40">
        <v>0</v>
      </c>
      <c r="AB4" s="40">
        <v>0</v>
      </c>
      <c r="AC4" s="40">
        <v>0</v>
      </c>
      <c r="AD4" s="40">
        <v>0</v>
      </c>
      <c r="AE4" s="40">
        <v>0</v>
      </c>
      <c r="AF4" s="40">
        <v>0</v>
      </c>
      <c r="AG4" s="40">
        <v>0</v>
      </c>
      <c r="AH4" s="40">
        <v>0.37</v>
      </c>
      <c r="AI4" s="40">
        <v>0.37</v>
      </c>
      <c r="AJ4" s="40">
        <v>0.19</v>
      </c>
      <c r="AK4" s="40">
        <v>0.19</v>
      </c>
      <c r="AL4" s="40">
        <v>0.19</v>
      </c>
      <c r="AM4" s="40">
        <v>0.19</v>
      </c>
      <c r="AN4" s="40">
        <v>0.19</v>
      </c>
      <c r="AO4" s="40">
        <v>0.19</v>
      </c>
      <c r="AP4" s="40">
        <v>0.19</v>
      </c>
      <c r="AQ4" s="40">
        <v>0.19</v>
      </c>
      <c r="AR4" s="40">
        <v>0.19</v>
      </c>
      <c r="AS4" s="39">
        <v>0.19</v>
      </c>
      <c r="AT4" s="40">
        <v>0</v>
      </c>
      <c r="AU4" s="40">
        <v>0</v>
      </c>
      <c r="AV4" s="40">
        <v>0.19</v>
      </c>
      <c r="AW4" s="40">
        <v>0.37</v>
      </c>
      <c r="AX4" s="40">
        <v>0.19</v>
      </c>
      <c r="AY4" s="40">
        <v>0.19</v>
      </c>
      <c r="AZ4" s="40">
        <v>0</v>
      </c>
      <c r="BA4" s="40">
        <v>0.19</v>
      </c>
      <c r="BB4" s="40">
        <v>0.19</v>
      </c>
      <c r="BC4" s="40">
        <v>0</v>
      </c>
      <c r="BD4" s="40">
        <v>0.19</v>
      </c>
      <c r="BE4" s="40">
        <v>0.19</v>
      </c>
      <c r="BF4" s="40">
        <v>0</v>
      </c>
      <c r="BG4" s="40">
        <v>0</v>
      </c>
      <c r="BH4" s="40">
        <v>0.19</v>
      </c>
      <c r="BI4" s="40">
        <v>0.37</v>
      </c>
      <c r="BJ4" s="40">
        <v>0.19</v>
      </c>
      <c r="BK4" s="40">
        <v>0.19</v>
      </c>
      <c r="BL4" s="40">
        <v>0.19</v>
      </c>
      <c r="BM4" s="39">
        <v>0.37</v>
      </c>
      <c r="BN4" s="40">
        <v>0.19</v>
      </c>
      <c r="BO4" s="39">
        <v>0.37</v>
      </c>
      <c r="BP4" s="39">
        <v>0.19</v>
      </c>
      <c r="BQ4" s="39">
        <v>0.19</v>
      </c>
      <c r="BR4" s="39">
        <v>0.19</v>
      </c>
      <c r="BS4" s="39">
        <v>0.19</v>
      </c>
      <c r="BT4" s="39">
        <v>0.19</v>
      </c>
      <c r="BU4" s="39">
        <v>0.19</v>
      </c>
      <c r="BV4" s="39">
        <v>0.19</v>
      </c>
      <c r="BW4" s="39">
        <v>0.19</v>
      </c>
      <c r="BX4" s="40">
        <v>0</v>
      </c>
      <c r="BY4" s="40">
        <v>0</v>
      </c>
      <c r="BZ4" s="40">
        <v>0.37</v>
      </c>
      <c r="CA4" s="40">
        <v>0.19</v>
      </c>
      <c r="CB4" s="40">
        <v>0.19</v>
      </c>
      <c r="CC4" s="39">
        <v>0.37</v>
      </c>
      <c r="CD4" s="40">
        <v>0.19</v>
      </c>
      <c r="CE4" s="39">
        <v>0.37</v>
      </c>
      <c r="CF4" s="40">
        <v>0</v>
      </c>
      <c r="CG4" s="40">
        <v>0.19</v>
      </c>
      <c r="CH4" s="40">
        <v>0.19</v>
      </c>
      <c r="CI4" s="40">
        <v>0.19</v>
      </c>
      <c r="CJ4" s="3" t="s">
        <v>5</v>
      </c>
    </row>
    <row r="5" spans="1:88" ht="15" customHeight="1" x14ac:dyDescent="0.2">
      <c r="A5" s="13"/>
      <c r="B5" s="14" t="s">
        <v>6</v>
      </c>
      <c r="C5" s="42">
        <f>Pedido!Y9</f>
        <v>0</v>
      </c>
      <c r="D5" s="42">
        <f>Pedido!Y10</f>
        <v>0</v>
      </c>
      <c r="E5" s="42">
        <f>Pedido!Y11</f>
        <v>0</v>
      </c>
      <c r="F5" s="42">
        <f>Pedido!Y12</f>
        <v>0</v>
      </c>
      <c r="G5" s="42">
        <f>Pedido!Y13</f>
        <v>0</v>
      </c>
      <c r="H5" s="42">
        <f>Pedido!Y14</f>
        <v>0</v>
      </c>
      <c r="I5" s="42"/>
      <c r="J5" s="42">
        <f>Pedido!Y17</f>
        <v>0</v>
      </c>
      <c r="K5" s="42">
        <f>Pedido!Y18</f>
        <v>0</v>
      </c>
      <c r="L5" s="42">
        <f>Pedido!Y20</f>
        <v>0</v>
      </c>
      <c r="M5" s="42">
        <f>Pedido!Y21</f>
        <v>0</v>
      </c>
      <c r="N5" s="42">
        <f>Pedido!Y22</f>
        <v>0</v>
      </c>
      <c r="O5" s="42">
        <f>Pedido!Y23</f>
        <v>0</v>
      </c>
      <c r="P5" s="42">
        <f>Pedido!Y24</f>
        <v>0</v>
      </c>
      <c r="Q5" s="42">
        <f>Pedido!Y25</f>
        <v>0</v>
      </c>
      <c r="R5" s="42">
        <f>Pedido!Y26</f>
        <v>0</v>
      </c>
      <c r="S5" s="42">
        <f>Pedido!Y27</f>
        <v>0</v>
      </c>
      <c r="T5" s="42">
        <f>Pedido!Y28</f>
        <v>0</v>
      </c>
      <c r="U5" s="42">
        <f>Pedido!Y29</f>
        <v>0</v>
      </c>
      <c r="V5" s="42">
        <f>Pedido!Y30</f>
        <v>0</v>
      </c>
      <c r="W5" s="42">
        <f>Pedido!Y31</f>
        <v>0</v>
      </c>
      <c r="X5" s="42">
        <f>Pedido!Y32</f>
        <v>0</v>
      </c>
      <c r="Y5" s="42">
        <f>Pedido!Y33</f>
        <v>0</v>
      </c>
      <c r="Z5" s="42"/>
      <c r="AA5" s="42"/>
      <c r="AB5" s="42"/>
      <c r="AC5" s="42"/>
      <c r="AD5" s="42"/>
      <c r="AE5" s="42"/>
      <c r="AF5" s="42"/>
      <c r="AG5" s="42"/>
      <c r="AH5" s="42">
        <f>Pedido!Y45</f>
        <v>0</v>
      </c>
      <c r="AI5" s="42">
        <f>Pedido!Y46</f>
        <v>0</v>
      </c>
      <c r="AJ5" s="42">
        <f>Pedido!Y47</f>
        <v>0</v>
      </c>
      <c r="AK5" s="42">
        <f>Pedido!Y48</f>
        <v>0</v>
      </c>
      <c r="AL5" s="42">
        <f>Pedido!Y49</f>
        <v>0</v>
      </c>
      <c r="AM5" s="42">
        <f>Pedido!Y50</f>
        <v>0</v>
      </c>
      <c r="AN5" s="42">
        <f>Pedido!Y51</f>
        <v>0</v>
      </c>
      <c r="AO5" s="42">
        <f>Pedido!Y52</f>
        <v>0</v>
      </c>
      <c r="AP5" s="42">
        <f>Pedido!Y53</f>
        <v>0</v>
      </c>
      <c r="AQ5" s="42">
        <f>Pedido!Y54</f>
        <v>0</v>
      </c>
      <c r="AR5" s="42">
        <f>Pedido!Y55</f>
        <v>0</v>
      </c>
      <c r="AS5" s="42">
        <f>Pedido!Y56</f>
        <v>0</v>
      </c>
      <c r="AT5" s="42"/>
      <c r="AU5" s="42"/>
      <c r="AV5" s="42">
        <f>Pedido!Y60</f>
        <v>0</v>
      </c>
      <c r="AW5" s="42">
        <f>Pedido!Y61</f>
        <v>0</v>
      </c>
      <c r="AX5" s="42">
        <f>Pedido!Y62</f>
        <v>0</v>
      </c>
      <c r="AY5" s="42">
        <f>Pedido!Y63</f>
        <v>0</v>
      </c>
      <c r="AZ5" s="42"/>
      <c r="BA5" s="42">
        <f>Pedido!Y66</f>
        <v>0</v>
      </c>
      <c r="BB5" s="42">
        <f>Pedido!Y67</f>
        <v>0</v>
      </c>
      <c r="BC5" s="42"/>
      <c r="BD5" s="42">
        <f>SUM(Pedido!Y71:Y72)</f>
        <v>0</v>
      </c>
      <c r="BE5" s="42">
        <f>Pedido!Y73</f>
        <v>0</v>
      </c>
      <c r="BF5" s="42"/>
      <c r="BG5" s="42"/>
      <c r="BH5" s="42">
        <f>Pedido!Y85</f>
        <v>0</v>
      </c>
      <c r="BI5" s="42">
        <f>Pedido!Y86</f>
        <v>0</v>
      </c>
      <c r="BJ5" s="42">
        <f>Pedido!Y87</f>
        <v>0</v>
      </c>
      <c r="BK5" s="42">
        <f>Pedido!Y88</f>
        <v>0</v>
      </c>
      <c r="BL5" s="42">
        <f>Pedido!Y91</f>
        <v>0</v>
      </c>
      <c r="BM5" s="42">
        <f>Pedido!Y92</f>
        <v>0</v>
      </c>
      <c r="BN5" s="42">
        <f>Pedido!Y93</f>
        <v>0</v>
      </c>
      <c r="BO5" s="42">
        <f>Pedido!Y94</f>
        <v>0</v>
      </c>
      <c r="BP5" s="42">
        <f>Pedido!Y97</f>
        <v>0</v>
      </c>
      <c r="BQ5" s="42">
        <f>Pedido!Y98</f>
        <v>0</v>
      </c>
      <c r="BR5" s="42">
        <f>Pedido!Y99</f>
        <v>0</v>
      </c>
      <c r="BS5" s="42">
        <f>Pedido!Y100</f>
        <v>0</v>
      </c>
      <c r="BT5" s="42">
        <f>Pedido!Y103</f>
        <v>0</v>
      </c>
      <c r="BU5" s="42">
        <f>Pedido!Y104</f>
        <v>0</v>
      </c>
      <c r="BV5" s="42">
        <f>Pedido!Y105</f>
        <v>0</v>
      </c>
      <c r="BW5" s="42">
        <f>Pedido!Y106</f>
        <v>0</v>
      </c>
      <c r="BX5" s="42"/>
      <c r="BY5" s="42"/>
      <c r="BZ5" s="42">
        <f>Pedido!Y109</f>
        <v>0</v>
      </c>
      <c r="CA5" s="42">
        <f>Pedido!Y110</f>
        <v>0</v>
      </c>
      <c r="CB5" s="42">
        <f>Pedido!Y113</f>
        <v>0</v>
      </c>
      <c r="CC5" s="42">
        <f>Pedido!Y114</f>
        <v>0</v>
      </c>
      <c r="CD5" s="42">
        <f>Pedido!Y115</f>
        <v>0</v>
      </c>
      <c r="CE5" s="42">
        <f>Pedido!Y116</f>
        <v>0</v>
      </c>
      <c r="CF5" s="42">
        <v>0</v>
      </c>
      <c r="CG5" s="42">
        <f>Pedido!Y119</f>
        <v>0</v>
      </c>
      <c r="CH5" s="42">
        <f>Pedido!Y120</f>
        <v>0</v>
      </c>
      <c r="CI5" s="42">
        <f>Pedido!Y121</f>
        <v>0</v>
      </c>
      <c r="CJ5" s="16">
        <f>SUM(C5:CI5)</f>
        <v>0</v>
      </c>
    </row>
    <row r="6" spans="1:88" ht="15" customHeight="1" x14ac:dyDescent="0.2">
      <c r="A6" s="1"/>
      <c r="B6" s="4" t="s">
        <v>7</v>
      </c>
      <c r="C6" s="17" t="e">
        <f t="shared" ref="C6:AM6" si="0">$CJ$6/$CJ$5*C5</f>
        <v>#DIV/0!</v>
      </c>
      <c r="D6" s="17" t="e">
        <f t="shared" si="0"/>
        <v>#DIV/0!</v>
      </c>
      <c r="E6" s="17" t="e">
        <f t="shared" si="0"/>
        <v>#DIV/0!</v>
      </c>
      <c r="F6" s="17" t="e">
        <f t="shared" si="0"/>
        <v>#DIV/0!</v>
      </c>
      <c r="G6" s="17" t="e">
        <f t="shared" si="0"/>
        <v>#DIV/0!</v>
      </c>
      <c r="H6" s="17" t="e">
        <f t="shared" si="0"/>
        <v>#DIV/0!</v>
      </c>
      <c r="I6" s="17" t="e">
        <f t="shared" si="0"/>
        <v>#DIV/0!</v>
      </c>
      <c r="J6" s="17" t="e">
        <f t="shared" si="0"/>
        <v>#DIV/0!</v>
      </c>
      <c r="K6" s="17" t="e">
        <f t="shared" si="0"/>
        <v>#DIV/0!</v>
      </c>
      <c r="L6" s="17" t="e">
        <f t="shared" si="0"/>
        <v>#DIV/0!</v>
      </c>
      <c r="M6" s="17" t="e">
        <f t="shared" si="0"/>
        <v>#DIV/0!</v>
      </c>
      <c r="N6" s="17" t="e">
        <f t="shared" si="0"/>
        <v>#DIV/0!</v>
      </c>
      <c r="O6" s="17" t="e">
        <f t="shared" si="0"/>
        <v>#DIV/0!</v>
      </c>
      <c r="P6" s="17" t="e">
        <f t="shared" si="0"/>
        <v>#DIV/0!</v>
      </c>
      <c r="Q6" s="17" t="e">
        <f t="shared" si="0"/>
        <v>#DIV/0!</v>
      </c>
      <c r="R6" s="17" t="e">
        <f t="shared" si="0"/>
        <v>#DIV/0!</v>
      </c>
      <c r="S6" s="17" t="e">
        <f t="shared" si="0"/>
        <v>#DIV/0!</v>
      </c>
      <c r="T6" s="17" t="e">
        <f t="shared" si="0"/>
        <v>#DIV/0!</v>
      </c>
      <c r="U6" s="17" t="e">
        <f t="shared" si="0"/>
        <v>#DIV/0!</v>
      </c>
      <c r="V6" s="17" t="e">
        <f t="shared" si="0"/>
        <v>#DIV/0!</v>
      </c>
      <c r="W6" s="17" t="e">
        <f t="shared" si="0"/>
        <v>#DIV/0!</v>
      </c>
      <c r="X6" s="17" t="e">
        <f t="shared" si="0"/>
        <v>#DIV/0!</v>
      </c>
      <c r="Y6" s="17" t="e">
        <f t="shared" si="0"/>
        <v>#DIV/0!</v>
      </c>
      <c r="Z6" s="17" t="e">
        <f t="shared" si="0"/>
        <v>#DIV/0!</v>
      </c>
      <c r="AA6" s="17" t="e">
        <f t="shared" si="0"/>
        <v>#DIV/0!</v>
      </c>
      <c r="AB6" s="17" t="e">
        <f t="shared" si="0"/>
        <v>#DIV/0!</v>
      </c>
      <c r="AC6" s="17" t="e">
        <f t="shared" si="0"/>
        <v>#DIV/0!</v>
      </c>
      <c r="AD6" s="17" t="e">
        <f t="shared" si="0"/>
        <v>#DIV/0!</v>
      </c>
      <c r="AE6" s="17" t="e">
        <f t="shared" si="0"/>
        <v>#DIV/0!</v>
      </c>
      <c r="AF6" s="17" t="e">
        <f t="shared" si="0"/>
        <v>#DIV/0!</v>
      </c>
      <c r="AG6" s="17" t="e">
        <f t="shared" si="0"/>
        <v>#DIV/0!</v>
      </c>
      <c r="AH6" s="17" t="e">
        <f t="shared" si="0"/>
        <v>#DIV/0!</v>
      </c>
      <c r="AI6" s="17" t="e">
        <f t="shared" si="0"/>
        <v>#DIV/0!</v>
      </c>
      <c r="AJ6" s="17" t="e">
        <f t="shared" si="0"/>
        <v>#DIV/0!</v>
      </c>
      <c r="AK6" s="17" t="e">
        <f t="shared" si="0"/>
        <v>#DIV/0!</v>
      </c>
      <c r="AL6" s="17" t="e">
        <f t="shared" si="0"/>
        <v>#DIV/0!</v>
      </c>
      <c r="AM6" s="17" t="e">
        <f t="shared" si="0"/>
        <v>#DIV/0!</v>
      </c>
      <c r="AN6" s="17" t="e">
        <f t="shared" ref="AN6:BQ6" si="1">$CJ$6/$CJ$5*AN5</f>
        <v>#DIV/0!</v>
      </c>
      <c r="AO6" s="17" t="e">
        <f t="shared" si="1"/>
        <v>#DIV/0!</v>
      </c>
      <c r="AP6" s="17" t="e">
        <f t="shared" si="1"/>
        <v>#DIV/0!</v>
      </c>
      <c r="AQ6" s="17" t="e">
        <f>$CJ$6/$CJ$5*AQ5</f>
        <v>#DIV/0!</v>
      </c>
      <c r="AR6" s="17" t="e">
        <f t="shared" si="1"/>
        <v>#DIV/0!</v>
      </c>
      <c r="AS6" s="17" t="e">
        <f t="shared" si="1"/>
        <v>#DIV/0!</v>
      </c>
      <c r="AT6" s="17" t="e">
        <f t="shared" si="1"/>
        <v>#DIV/0!</v>
      </c>
      <c r="AU6" s="17" t="e">
        <f t="shared" si="1"/>
        <v>#DIV/0!</v>
      </c>
      <c r="AV6" s="17" t="e">
        <f t="shared" si="1"/>
        <v>#DIV/0!</v>
      </c>
      <c r="AW6" s="17" t="e">
        <f t="shared" si="1"/>
        <v>#DIV/0!</v>
      </c>
      <c r="AX6" s="17" t="e">
        <f t="shared" si="1"/>
        <v>#DIV/0!</v>
      </c>
      <c r="AY6" s="17" t="e">
        <f t="shared" si="1"/>
        <v>#DIV/0!</v>
      </c>
      <c r="AZ6" s="17" t="e">
        <f t="shared" si="1"/>
        <v>#DIV/0!</v>
      </c>
      <c r="BA6" s="17" t="e">
        <f t="shared" si="1"/>
        <v>#DIV/0!</v>
      </c>
      <c r="BB6" s="17" t="e">
        <f t="shared" si="1"/>
        <v>#DIV/0!</v>
      </c>
      <c r="BC6" s="17" t="e">
        <f t="shared" si="1"/>
        <v>#DIV/0!</v>
      </c>
      <c r="BD6" s="17" t="e">
        <f t="shared" si="1"/>
        <v>#DIV/0!</v>
      </c>
      <c r="BE6" s="17" t="e">
        <f t="shared" si="1"/>
        <v>#DIV/0!</v>
      </c>
      <c r="BF6" s="17" t="e">
        <f t="shared" si="1"/>
        <v>#DIV/0!</v>
      </c>
      <c r="BG6" s="17" t="e">
        <f t="shared" si="1"/>
        <v>#DIV/0!</v>
      </c>
      <c r="BH6" s="17" t="e">
        <f t="shared" si="1"/>
        <v>#DIV/0!</v>
      </c>
      <c r="BI6" s="17" t="e">
        <f t="shared" si="1"/>
        <v>#DIV/0!</v>
      </c>
      <c r="BJ6" s="17" t="e">
        <f t="shared" si="1"/>
        <v>#DIV/0!</v>
      </c>
      <c r="BK6" s="17" t="e">
        <f t="shared" si="1"/>
        <v>#DIV/0!</v>
      </c>
      <c r="BL6" s="17" t="e">
        <f t="shared" si="1"/>
        <v>#DIV/0!</v>
      </c>
      <c r="BM6" s="17" t="e">
        <f t="shared" si="1"/>
        <v>#DIV/0!</v>
      </c>
      <c r="BN6" s="17" t="e">
        <f t="shared" si="1"/>
        <v>#DIV/0!</v>
      </c>
      <c r="BO6" s="17" t="e">
        <f t="shared" si="1"/>
        <v>#DIV/0!</v>
      </c>
      <c r="BP6" s="17" t="e">
        <f t="shared" si="1"/>
        <v>#DIV/0!</v>
      </c>
      <c r="BQ6" s="17" t="e">
        <f t="shared" si="1"/>
        <v>#DIV/0!</v>
      </c>
      <c r="BR6" s="17" t="e">
        <f t="shared" ref="BR6:BW6" si="2">$CJ$6/$CJ$5*BR5</f>
        <v>#DIV/0!</v>
      </c>
      <c r="BS6" s="17" t="e">
        <f t="shared" si="2"/>
        <v>#DIV/0!</v>
      </c>
      <c r="BT6" s="17" t="e">
        <f t="shared" si="2"/>
        <v>#DIV/0!</v>
      </c>
      <c r="BU6" s="17" t="e">
        <f t="shared" si="2"/>
        <v>#DIV/0!</v>
      </c>
      <c r="BV6" s="17" t="e">
        <f t="shared" si="2"/>
        <v>#DIV/0!</v>
      </c>
      <c r="BW6" s="17" t="e">
        <f t="shared" si="2"/>
        <v>#DIV/0!</v>
      </c>
      <c r="BX6" s="17" t="e">
        <f t="shared" ref="BX6:CI6" si="3">$CJ$6/$CJ$5*BX5</f>
        <v>#DIV/0!</v>
      </c>
      <c r="BY6" s="17" t="e">
        <f t="shared" si="3"/>
        <v>#DIV/0!</v>
      </c>
      <c r="BZ6" s="17" t="e">
        <f t="shared" si="3"/>
        <v>#DIV/0!</v>
      </c>
      <c r="CA6" s="17" t="e">
        <f t="shared" si="3"/>
        <v>#DIV/0!</v>
      </c>
      <c r="CB6" s="17" t="e">
        <f t="shared" si="3"/>
        <v>#DIV/0!</v>
      </c>
      <c r="CC6" s="17" t="e">
        <f t="shared" si="3"/>
        <v>#DIV/0!</v>
      </c>
      <c r="CD6" s="17" t="e">
        <f t="shared" si="3"/>
        <v>#DIV/0!</v>
      </c>
      <c r="CE6" s="17" t="e">
        <f t="shared" si="3"/>
        <v>#DIV/0!</v>
      </c>
      <c r="CF6" s="17" t="e">
        <f t="shared" si="3"/>
        <v>#DIV/0!</v>
      </c>
      <c r="CG6" s="17" t="e">
        <f t="shared" si="3"/>
        <v>#DIV/0!</v>
      </c>
      <c r="CH6" s="17" t="e">
        <f t="shared" si="3"/>
        <v>#DIV/0!</v>
      </c>
      <c r="CI6" s="17" t="e">
        <f t="shared" si="3"/>
        <v>#DIV/0!</v>
      </c>
      <c r="CJ6" s="18">
        <v>0</v>
      </c>
    </row>
    <row r="7" spans="1:88" ht="15" customHeight="1" x14ac:dyDescent="0.2">
      <c r="A7" s="1"/>
      <c r="B7" s="4" t="s">
        <v>8</v>
      </c>
      <c r="C7" s="17" t="e">
        <f t="shared" ref="C7:BW7" si="4">C6+C5</f>
        <v>#DIV/0!</v>
      </c>
      <c r="D7" s="17" t="e">
        <f t="shared" si="4"/>
        <v>#DIV/0!</v>
      </c>
      <c r="E7" s="17" t="e">
        <f t="shared" si="4"/>
        <v>#DIV/0!</v>
      </c>
      <c r="F7" s="17" t="e">
        <f t="shared" si="4"/>
        <v>#DIV/0!</v>
      </c>
      <c r="G7" s="17" t="e">
        <f t="shared" si="4"/>
        <v>#DIV/0!</v>
      </c>
      <c r="H7" s="17" t="e">
        <f t="shared" si="4"/>
        <v>#DIV/0!</v>
      </c>
      <c r="I7" s="17" t="e">
        <f>I6+I5</f>
        <v>#DIV/0!</v>
      </c>
      <c r="J7" s="17" t="e">
        <f>J6+J5</f>
        <v>#DIV/0!</v>
      </c>
      <c r="K7" s="17" t="e">
        <f>K6+K5</f>
        <v>#DIV/0!</v>
      </c>
      <c r="L7" s="17" t="e">
        <f t="shared" ref="L7:Q7" si="5">L6+L5</f>
        <v>#DIV/0!</v>
      </c>
      <c r="M7" s="17" t="e">
        <f t="shared" si="5"/>
        <v>#DIV/0!</v>
      </c>
      <c r="N7" s="17" t="e">
        <f t="shared" si="5"/>
        <v>#DIV/0!</v>
      </c>
      <c r="O7" s="17" t="e">
        <f t="shared" si="5"/>
        <v>#DIV/0!</v>
      </c>
      <c r="P7" s="17" t="e">
        <f t="shared" si="5"/>
        <v>#DIV/0!</v>
      </c>
      <c r="Q7" s="17" t="e">
        <f t="shared" si="5"/>
        <v>#DIV/0!</v>
      </c>
      <c r="R7" s="17" t="e">
        <f t="shared" si="4"/>
        <v>#DIV/0!</v>
      </c>
      <c r="S7" s="17" t="e">
        <f t="shared" si="4"/>
        <v>#DIV/0!</v>
      </c>
      <c r="T7" s="17" t="e">
        <f t="shared" si="4"/>
        <v>#DIV/0!</v>
      </c>
      <c r="U7" s="17" t="e">
        <f t="shared" si="4"/>
        <v>#DIV/0!</v>
      </c>
      <c r="V7" s="17" t="e">
        <f t="shared" si="4"/>
        <v>#DIV/0!</v>
      </c>
      <c r="W7" s="17" t="e">
        <f t="shared" si="4"/>
        <v>#DIV/0!</v>
      </c>
      <c r="X7" s="17" t="e">
        <f>X6+X5</f>
        <v>#DIV/0!</v>
      </c>
      <c r="Y7" s="17" t="e">
        <f t="shared" si="4"/>
        <v>#DIV/0!</v>
      </c>
      <c r="Z7" s="17" t="e">
        <f t="shared" si="4"/>
        <v>#DIV/0!</v>
      </c>
      <c r="AA7" s="17" t="e">
        <f t="shared" si="4"/>
        <v>#DIV/0!</v>
      </c>
      <c r="AB7" s="17" t="e">
        <f t="shared" si="4"/>
        <v>#DIV/0!</v>
      </c>
      <c r="AC7" s="17" t="e">
        <f t="shared" si="4"/>
        <v>#DIV/0!</v>
      </c>
      <c r="AD7" s="17" t="e">
        <f>AD6+AD5</f>
        <v>#DIV/0!</v>
      </c>
      <c r="AE7" s="17" t="e">
        <f t="shared" si="4"/>
        <v>#DIV/0!</v>
      </c>
      <c r="AF7" s="17" t="e">
        <f t="shared" si="4"/>
        <v>#DIV/0!</v>
      </c>
      <c r="AG7" s="17" t="e">
        <f t="shared" si="4"/>
        <v>#DIV/0!</v>
      </c>
      <c r="AH7" s="17" t="e">
        <f t="shared" si="4"/>
        <v>#DIV/0!</v>
      </c>
      <c r="AI7" s="17" t="e">
        <f t="shared" si="4"/>
        <v>#DIV/0!</v>
      </c>
      <c r="AJ7" s="17" t="e">
        <f t="shared" si="4"/>
        <v>#DIV/0!</v>
      </c>
      <c r="AK7" s="17" t="e">
        <f t="shared" si="4"/>
        <v>#DIV/0!</v>
      </c>
      <c r="AL7" s="17" t="e">
        <f t="shared" si="4"/>
        <v>#DIV/0!</v>
      </c>
      <c r="AM7" s="17" t="e">
        <f t="shared" si="4"/>
        <v>#DIV/0!</v>
      </c>
      <c r="AN7" s="17" t="e">
        <f t="shared" si="4"/>
        <v>#DIV/0!</v>
      </c>
      <c r="AO7" s="17" t="e">
        <f t="shared" si="4"/>
        <v>#DIV/0!</v>
      </c>
      <c r="AP7" s="17" t="e">
        <f t="shared" si="4"/>
        <v>#DIV/0!</v>
      </c>
      <c r="AQ7" s="17" t="e">
        <f>AQ6+AQ5</f>
        <v>#DIV/0!</v>
      </c>
      <c r="AR7" s="17" t="e">
        <f t="shared" si="4"/>
        <v>#DIV/0!</v>
      </c>
      <c r="AS7" s="17" t="e">
        <f t="shared" si="4"/>
        <v>#DIV/0!</v>
      </c>
      <c r="AT7" s="17" t="e">
        <f t="shared" si="4"/>
        <v>#DIV/0!</v>
      </c>
      <c r="AU7" s="17" t="e">
        <f t="shared" si="4"/>
        <v>#DIV/0!</v>
      </c>
      <c r="AV7" s="17" t="e">
        <f t="shared" si="4"/>
        <v>#DIV/0!</v>
      </c>
      <c r="AW7" s="17" t="e">
        <f t="shared" si="4"/>
        <v>#DIV/0!</v>
      </c>
      <c r="AX7" s="17" t="e">
        <f>AX6+AX5</f>
        <v>#DIV/0!</v>
      </c>
      <c r="AY7" s="17" t="e">
        <f>AY6+AY5</f>
        <v>#DIV/0!</v>
      </c>
      <c r="AZ7" s="17" t="e">
        <f t="shared" si="4"/>
        <v>#DIV/0!</v>
      </c>
      <c r="BA7" s="17" t="e">
        <f t="shared" si="4"/>
        <v>#DIV/0!</v>
      </c>
      <c r="BB7" s="17" t="e">
        <f t="shared" si="4"/>
        <v>#DIV/0!</v>
      </c>
      <c r="BC7" s="17" t="e">
        <f t="shared" si="4"/>
        <v>#DIV/0!</v>
      </c>
      <c r="BD7" s="17" t="e">
        <f t="shared" si="4"/>
        <v>#DIV/0!</v>
      </c>
      <c r="BE7" s="17" t="e">
        <f>BE6+BE5</f>
        <v>#DIV/0!</v>
      </c>
      <c r="BF7" s="17" t="e">
        <f t="shared" si="4"/>
        <v>#DIV/0!</v>
      </c>
      <c r="BG7" s="17" t="e">
        <f t="shared" si="4"/>
        <v>#DIV/0!</v>
      </c>
      <c r="BH7" s="17" t="e">
        <f t="shared" si="4"/>
        <v>#DIV/0!</v>
      </c>
      <c r="BI7" s="17" t="e">
        <f t="shared" si="4"/>
        <v>#DIV/0!</v>
      </c>
      <c r="BJ7" s="17" t="e">
        <f>BJ6+BJ5</f>
        <v>#DIV/0!</v>
      </c>
      <c r="BK7" s="17" t="e">
        <f t="shared" si="4"/>
        <v>#DIV/0!</v>
      </c>
      <c r="BL7" s="17" t="e">
        <f t="shared" si="4"/>
        <v>#DIV/0!</v>
      </c>
      <c r="BM7" s="17" t="e">
        <f t="shared" si="4"/>
        <v>#DIV/0!</v>
      </c>
      <c r="BN7" s="17" t="e">
        <f>BN6+BN5</f>
        <v>#DIV/0!</v>
      </c>
      <c r="BO7" s="17" t="e">
        <f>BO6+BO5</f>
        <v>#DIV/0!</v>
      </c>
      <c r="BP7" s="17" t="e">
        <f t="shared" si="4"/>
        <v>#DIV/0!</v>
      </c>
      <c r="BQ7" s="17" t="e">
        <f t="shared" si="4"/>
        <v>#DIV/0!</v>
      </c>
      <c r="BR7" s="17" t="e">
        <f t="shared" si="4"/>
        <v>#DIV/0!</v>
      </c>
      <c r="BS7" s="17" t="e">
        <f t="shared" si="4"/>
        <v>#DIV/0!</v>
      </c>
      <c r="BT7" s="17" t="e">
        <f t="shared" si="4"/>
        <v>#DIV/0!</v>
      </c>
      <c r="BU7" s="17" t="e">
        <f t="shared" si="4"/>
        <v>#DIV/0!</v>
      </c>
      <c r="BV7" s="17" t="e">
        <f t="shared" si="4"/>
        <v>#DIV/0!</v>
      </c>
      <c r="BW7" s="17" t="e">
        <f t="shared" si="4"/>
        <v>#DIV/0!</v>
      </c>
      <c r="BX7" s="17" t="e">
        <f t="shared" ref="BX7:CG7" si="6">BX6+BX5</f>
        <v>#DIV/0!</v>
      </c>
      <c r="BY7" s="17" t="e">
        <f t="shared" si="6"/>
        <v>#DIV/0!</v>
      </c>
      <c r="BZ7" s="17" t="e">
        <f t="shared" si="6"/>
        <v>#DIV/0!</v>
      </c>
      <c r="CA7" s="17" t="e">
        <f t="shared" si="6"/>
        <v>#DIV/0!</v>
      </c>
      <c r="CB7" s="17" t="e">
        <f t="shared" si="6"/>
        <v>#DIV/0!</v>
      </c>
      <c r="CC7" s="17" t="e">
        <f t="shared" si="6"/>
        <v>#DIV/0!</v>
      </c>
      <c r="CD7" s="17" t="e">
        <f t="shared" si="6"/>
        <v>#DIV/0!</v>
      </c>
      <c r="CE7" s="17" t="e">
        <f t="shared" si="6"/>
        <v>#DIV/0!</v>
      </c>
      <c r="CF7" s="17" t="e">
        <f t="shared" si="6"/>
        <v>#DIV/0!</v>
      </c>
      <c r="CG7" s="17" t="e">
        <f t="shared" si="6"/>
        <v>#DIV/0!</v>
      </c>
      <c r="CH7" s="17" t="e">
        <f>CH6+CH5</f>
        <v>#DIV/0!</v>
      </c>
      <c r="CI7" s="17" t="e">
        <f>CI6+CI5</f>
        <v>#DIV/0!</v>
      </c>
      <c r="CJ7" s="19" t="e">
        <f>SUM(C7:CH7)</f>
        <v>#DIV/0!</v>
      </c>
    </row>
    <row r="8" spans="1:88" ht="15" customHeight="1" x14ac:dyDescent="0.2">
      <c r="A8" s="1"/>
      <c r="B8" s="4" t="s">
        <v>9</v>
      </c>
      <c r="C8" s="17" t="e">
        <f t="shared" ref="C8:I8" si="7">C7*0.12</f>
        <v>#DIV/0!</v>
      </c>
      <c r="D8" s="17" t="e">
        <f t="shared" si="7"/>
        <v>#DIV/0!</v>
      </c>
      <c r="E8" s="17" t="e">
        <f t="shared" si="7"/>
        <v>#DIV/0!</v>
      </c>
      <c r="F8" s="17" t="e">
        <f t="shared" si="7"/>
        <v>#DIV/0!</v>
      </c>
      <c r="G8" s="17" t="e">
        <f t="shared" si="7"/>
        <v>#DIV/0!</v>
      </c>
      <c r="H8" s="17" t="e">
        <f t="shared" si="7"/>
        <v>#DIV/0!</v>
      </c>
      <c r="I8" s="17" t="e">
        <f t="shared" si="7"/>
        <v>#DIV/0!</v>
      </c>
      <c r="J8" s="17" t="e">
        <f>J7*0.12</f>
        <v>#DIV/0!</v>
      </c>
      <c r="K8" s="17" t="e">
        <f>K7*0.12</f>
        <v>#DIV/0!</v>
      </c>
      <c r="L8" s="17" t="e">
        <f t="shared" ref="L8:Q8" si="8">L7*0.12</f>
        <v>#DIV/0!</v>
      </c>
      <c r="M8" s="17" t="e">
        <f t="shared" si="8"/>
        <v>#DIV/0!</v>
      </c>
      <c r="N8" s="17" t="e">
        <f t="shared" si="8"/>
        <v>#DIV/0!</v>
      </c>
      <c r="O8" s="17" t="e">
        <f t="shared" si="8"/>
        <v>#DIV/0!</v>
      </c>
      <c r="P8" s="17" t="e">
        <f t="shared" si="8"/>
        <v>#DIV/0!</v>
      </c>
      <c r="Q8" s="17" t="e">
        <f t="shared" si="8"/>
        <v>#DIV/0!</v>
      </c>
      <c r="R8" s="17" t="e">
        <f t="shared" ref="R8:CG8" si="9">R7*0.12</f>
        <v>#DIV/0!</v>
      </c>
      <c r="S8" s="17" t="e">
        <f t="shared" si="9"/>
        <v>#DIV/0!</v>
      </c>
      <c r="T8" s="17" t="e">
        <f>T7*0.12</f>
        <v>#DIV/0!</v>
      </c>
      <c r="U8" s="17" t="e">
        <f t="shared" si="9"/>
        <v>#DIV/0!</v>
      </c>
      <c r="V8" s="17" t="e">
        <f t="shared" si="9"/>
        <v>#DIV/0!</v>
      </c>
      <c r="W8" s="17" t="e">
        <f t="shared" si="9"/>
        <v>#DIV/0!</v>
      </c>
      <c r="X8" s="17" t="e">
        <f>X7*0.12</f>
        <v>#DIV/0!</v>
      </c>
      <c r="Y8" s="17" t="e">
        <f t="shared" si="9"/>
        <v>#DIV/0!</v>
      </c>
      <c r="Z8" s="17" t="e">
        <f t="shared" si="9"/>
        <v>#DIV/0!</v>
      </c>
      <c r="AA8" s="17" t="e">
        <f t="shared" si="9"/>
        <v>#DIV/0!</v>
      </c>
      <c r="AB8" s="17" t="e">
        <f t="shared" si="9"/>
        <v>#DIV/0!</v>
      </c>
      <c r="AC8" s="17" t="e">
        <f t="shared" si="9"/>
        <v>#DIV/0!</v>
      </c>
      <c r="AD8" s="17" t="e">
        <f>AD7*0.12</f>
        <v>#DIV/0!</v>
      </c>
      <c r="AE8" s="17" t="e">
        <f t="shared" si="9"/>
        <v>#DIV/0!</v>
      </c>
      <c r="AF8" s="17" t="e">
        <f t="shared" si="9"/>
        <v>#DIV/0!</v>
      </c>
      <c r="AG8" s="17" t="e">
        <f t="shared" si="9"/>
        <v>#DIV/0!</v>
      </c>
      <c r="AH8" s="17" t="e">
        <f t="shared" si="9"/>
        <v>#DIV/0!</v>
      </c>
      <c r="AI8" s="17" t="e">
        <f t="shared" si="9"/>
        <v>#DIV/0!</v>
      </c>
      <c r="AJ8" s="17" t="e">
        <f t="shared" si="9"/>
        <v>#DIV/0!</v>
      </c>
      <c r="AK8" s="17" t="e">
        <f t="shared" si="9"/>
        <v>#DIV/0!</v>
      </c>
      <c r="AL8" s="17" t="e">
        <f t="shared" si="9"/>
        <v>#DIV/0!</v>
      </c>
      <c r="AM8" s="17" t="e">
        <f t="shared" si="9"/>
        <v>#DIV/0!</v>
      </c>
      <c r="AN8" s="17" t="e">
        <f t="shared" si="9"/>
        <v>#DIV/0!</v>
      </c>
      <c r="AO8" s="17" t="e">
        <f t="shared" si="9"/>
        <v>#DIV/0!</v>
      </c>
      <c r="AP8" s="17" t="e">
        <f t="shared" si="9"/>
        <v>#DIV/0!</v>
      </c>
      <c r="AQ8" s="17" t="e">
        <f>AQ7*0.12</f>
        <v>#DIV/0!</v>
      </c>
      <c r="AR8" s="17" t="e">
        <f t="shared" si="9"/>
        <v>#DIV/0!</v>
      </c>
      <c r="AS8" s="17" t="e">
        <f t="shared" si="9"/>
        <v>#DIV/0!</v>
      </c>
      <c r="AT8" s="17" t="e">
        <f t="shared" si="9"/>
        <v>#DIV/0!</v>
      </c>
      <c r="AU8" s="17" t="e">
        <f t="shared" si="9"/>
        <v>#DIV/0!</v>
      </c>
      <c r="AV8" s="17" t="e">
        <f t="shared" si="9"/>
        <v>#DIV/0!</v>
      </c>
      <c r="AW8" s="17" t="e">
        <f t="shared" si="9"/>
        <v>#DIV/0!</v>
      </c>
      <c r="AX8" s="17" t="e">
        <f>AX7*0.12</f>
        <v>#DIV/0!</v>
      </c>
      <c r="AY8" s="17" t="e">
        <f>AY7*0.12</f>
        <v>#DIV/0!</v>
      </c>
      <c r="AZ8" s="17" t="e">
        <f t="shared" si="9"/>
        <v>#DIV/0!</v>
      </c>
      <c r="BA8" s="17" t="e">
        <f t="shared" si="9"/>
        <v>#DIV/0!</v>
      </c>
      <c r="BB8" s="17" t="e">
        <f t="shared" si="9"/>
        <v>#DIV/0!</v>
      </c>
      <c r="BC8" s="17" t="e">
        <f t="shared" si="9"/>
        <v>#DIV/0!</v>
      </c>
      <c r="BD8" s="17" t="e">
        <f t="shared" si="9"/>
        <v>#DIV/0!</v>
      </c>
      <c r="BE8" s="17" t="e">
        <f>BE7*0.12</f>
        <v>#DIV/0!</v>
      </c>
      <c r="BF8" s="17" t="e">
        <f t="shared" si="9"/>
        <v>#DIV/0!</v>
      </c>
      <c r="BG8" s="17" t="e">
        <f t="shared" si="9"/>
        <v>#DIV/0!</v>
      </c>
      <c r="BH8" s="17" t="e">
        <f t="shared" si="9"/>
        <v>#DIV/0!</v>
      </c>
      <c r="BI8" s="17" t="e">
        <f t="shared" si="9"/>
        <v>#DIV/0!</v>
      </c>
      <c r="BJ8" s="17" t="e">
        <f>BJ7*0.12</f>
        <v>#DIV/0!</v>
      </c>
      <c r="BK8" s="17" t="e">
        <f t="shared" si="9"/>
        <v>#DIV/0!</v>
      </c>
      <c r="BL8" s="17" t="e">
        <f t="shared" si="9"/>
        <v>#DIV/0!</v>
      </c>
      <c r="BM8" s="17" t="e">
        <f t="shared" si="9"/>
        <v>#DIV/0!</v>
      </c>
      <c r="BN8" s="17" t="e">
        <f>BN7*0.12</f>
        <v>#DIV/0!</v>
      </c>
      <c r="BO8" s="17" t="e">
        <f>BO7*0.12</f>
        <v>#DIV/0!</v>
      </c>
      <c r="BP8" s="17" t="e">
        <f t="shared" si="9"/>
        <v>#DIV/0!</v>
      </c>
      <c r="BQ8" s="17" t="e">
        <f t="shared" si="9"/>
        <v>#DIV/0!</v>
      </c>
      <c r="BR8" s="17" t="e">
        <f t="shared" si="9"/>
        <v>#DIV/0!</v>
      </c>
      <c r="BS8" s="17" t="e">
        <f t="shared" si="9"/>
        <v>#DIV/0!</v>
      </c>
      <c r="BT8" s="17" t="e">
        <f t="shared" si="9"/>
        <v>#DIV/0!</v>
      </c>
      <c r="BU8" s="17" t="e">
        <f t="shared" si="9"/>
        <v>#DIV/0!</v>
      </c>
      <c r="BV8" s="17" t="e">
        <f t="shared" si="9"/>
        <v>#DIV/0!</v>
      </c>
      <c r="BW8" s="17" t="e">
        <f t="shared" si="9"/>
        <v>#DIV/0!</v>
      </c>
      <c r="BX8" s="17" t="e">
        <f t="shared" si="9"/>
        <v>#DIV/0!</v>
      </c>
      <c r="BY8" s="17" t="e">
        <f t="shared" si="9"/>
        <v>#DIV/0!</v>
      </c>
      <c r="BZ8" s="17" t="e">
        <f t="shared" si="9"/>
        <v>#DIV/0!</v>
      </c>
      <c r="CA8" s="17" t="e">
        <f t="shared" si="9"/>
        <v>#DIV/0!</v>
      </c>
      <c r="CB8" s="17" t="e">
        <f t="shared" si="9"/>
        <v>#DIV/0!</v>
      </c>
      <c r="CC8" s="17" t="e">
        <f t="shared" si="9"/>
        <v>#DIV/0!</v>
      </c>
      <c r="CD8" s="17" t="e">
        <f t="shared" si="9"/>
        <v>#DIV/0!</v>
      </c>
      <c r="CE8" s="17" t="e">
        <f t="shared" si="9"/>
        <v>#DIV/0!</v>
      </c>
      <c r="CF8" s="17" t="e">
        <f t="shared" si="9"/>
        <v>#DIV/0!</v>
      </c>
      <c r="CG8" s="17" t="e">
        <f t="shared" si="9"/>
        <v>#DIV/0!</v>
      </c>
      <c r="CH8" s="17" t="e">
        <f>CH7*0.12</f>
        <v>#DIV/0!</v>
      </c>
      <c r="CI8" s="17" t="e">
        <f>CI7*0.12</f>
        <v>#DIV/0!</v>
      </c>
      <c r="CJ8" s="19" t="e">
        <f>SUM(C8:CH8)</f>
        <v>#DIV/0!</v>
      </c>
    </row>
    <row r="9" spans="1:88" ht="15" customHeight="1" x14ac:dyDescent="0.2">
      <c r="A9" s="13"/>
      <c r="B9" s="14" t="s">
        <v>10</v>
      </c>
      <c r="C9" s="41">
        <v>0.50419999999999998</v>
      </c>
      <c r="D9" s="41">
        <v>0.50419999999999998</v>
      </c>
      <c r="E9" s="41">
        <v>0.50419999999999998</v>
      </c>
      <c r="F9" s="41">
        <v>0.50419999999999998</v>
      </c>
      <c r="G9" s="41">
        <v>0.50419999999999998</v>
      </c>
      <c r="H9" s="41">
        <v>0.50419999999999998</v>
      </c>
      <c r="I9" s="41">
        <v>0</v>
      </c>
      <c r="J9" s="41">
        <v>0.57789999999999997</v>
      </c>
      <c r="K9" s="41">
        <v>0.50419999999999998</v>
      </c>
      <c r="L9" s="41">
        <v>0.45610000000000001</v>
      </c>
      <c r="M9" s="41">
        <v>0.45610000000000001</v>
      </c>
      <c r="N9" s="41">
        <v>0.45610000000000001</v>
      </c>
      <c r="O9" s="41">
        <v>0.45610000000000001</v>
      </c>
      <c r="P9" s="41">
        <v>0.45610000000000001</v>
      </c>
      <c r="Q9" s="41">
        <v>0.45610000000000001</v>
      </c>
      <c r="R9" s="41">
        <v>0.57789999999999997</v>
      </c>
      <c r="S9" s="41">
        <v>0.57789999999999997</v>
      </c>
      <c r="T9" s="41">
        <v>0.30740000000000001</v>
      </c>
      <c r="U9" s="41">
        <v>0</v>
      </c>
      <c r="V9" s="41">
        <v>0.50419999999999998</v>
      </c>
      <c r="W9" s="41">
        <v>0.50419999999999998</v>
      </c>
      <c r="X9" s="41">
        <v>0.55359999999999998</v>
      </c>
      <c r="Y9" s="41">
        <v>0.55359999999999998</v>
      </c>
      <c r="Z9" s="41">
        <v>0</v>
      </c>
      <c r="AA9" s="41">
        <v>0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0.57789999999999997</v>
      </c>
      <c r="AI9" s="41">
        <v>0.57789999999999997</v>
      </c>
      <c r="AJ9" s="41">
        <v>0.55359999999999998</v>
      </c>
      <c r="AK9" s="41">
        <v>0.50419999999999998</v>
      </c>
      <c r="AL9" s="41">
        <v>0.50419999999999998</v>
      </c>
      <c r="AM9" s="41">
        <v>0.50419999999999998</v>
      </c>
      <c r="AN9" s="41">
        <v>0.50419999999999998</v>
      </c>
      <c r="AO9" s="41">
        <v>0.50419999999999998</v>
      </c>
      <c r="AP9" s="41">
        <v>0.50419999999999998</v>
      </c>
      <c r="AQ9" s="41">
        <v>0.50419999999999998</v>
      </c>
      <c r="AR9" s="41">
        <v>0.50419999999999998</v>
      </c>
      <c r="AS9" s="41">
        <v>0.50419999999999998</v>
      </c>
      <c r="AT9" s="41">
        <v>0</v>
      </c>
      <c r="AU9" s="41">
        <v>0</v>
      </c>
      <c r="AV9" s="41">
        <v>0.50419999999999998</v>
      </c>
      <c r="AW9" s="41">
        <v>0.57789999999999997</v>
      </c>
      <c r="AX9" s="41">
        <v>0.55359999999999998</v>
      </c>
      <c r="AY9" s="41">
        <v>0.50419999999999998</v>
      </c>
      <c r="AZ9" s="41">
        <v>0</v>
      </c>
      <c r="BA9" s="41">
        <v>0.50419999999999998</v>
      </c>
      <c r="BB9" s="41">
        <v>0.55359999999999998</v>
      </c>
      <c r="BC9" s="41">
        <v>0</v>
      </c>
      <c r="BD9" s="41">
        <v>0.50419999999999998</v>
      </c>
      <c r="BE9" s="41">
        <v>0.55359999999999998</v>
      </c>
      <c r="BF9" s="41">
        <v>0</v>
      </c>
      <c r="BG9" s="41">
        <v>0</v>
      </c>
      <c r="BH9" s="41">
        <v>0.50419999999999998</v>
      </c>
      <c r="BI9" s="41">
        <v>0.57789999999999997</v>
      </c>
      <c r="BJ9" s="41">
        <v>0.55359999999999998</v>
      </c>
      <c r="BK9" s="41">
        <v>0.50419999999999998</v>
      </c>
      <c r="BL9" s="41">
        <v>0.36359999999999998</v>
      </c>
      <c r="BM9" s="41">
        <v>0.52180000000000004</v>
      </c>
      <c r="BN9" s="41">
        <v>0.50419999999999998</v>
      </c>
      <c r="BO9" s="41">
        <v>0.36359999999999998</v>
      </c>
      <c r="BP9" s="41">
        <v>0.30740000000000001</v>
      </c>
      <c r="BQ9" s="41">
        <v>0.30740000000000001</v>
      </c>
      <c r="BR9" s="41">
        <v>0.30740000000000001</v>
      </c>
      <c r="BS9" s="41">
        <v>0.30740000000000001</v>
      </c>
      <c r="BT9" s="41">
        <v>0.30740000000000001</v>
      </c>
      <c r="BU9" s="41">
        <v>0.30740000000000001</v>
      </c>
      <c r="BV9" s="41">
        <v>0.30740000000000001</v>
      </c>
      <c r="BW9" s="41">
        <v>0.30740000000000001</v>
      </c>
      <c r="BX9" s="41">
        <v>0</v>
      </c>
      <c r="BY9" s="41">
        <v>0</v>
      </c>
      <c r="BZ9" s="41">
        <v>0.57789999999999997</v>
      </c>
      <c r="CA9" s="41">
        <v>0.65280000000000005</v>
      </c>
      <c r="CB9" s="41">
        <v>0.36359999999999998</v>
      </c>
      <c r="CC9" s="41">
        <v>0.52180000000000004</v>
      </c>
      <c r="CD9" s="41">
        <v>0.36359999999999998</v>
      </c>
      <c r="CE9" s="41">
        <v>0.52180000000000004</v>
      </c>
      <c r="CF9" s="41">
        <v>0</v>
      </c>
      <c r="CG9" s="41">
        <v>0.36359999999999998</v>
      </c>
      <c r="CH9" s="41">
        <v>0.65280000000000005</v>
      </c>
      <c r="CI9" s="41">
        <v>0.55359999999999998</v>
      </c>
      <c r="CJ9" s="5" t="s">
        <v>11</v>
      </c>
    </row>
    <row r="10" spans="1:88" ht="15" customHeight="1" x14ac:dyDescent="0.2">
      <c r="A10" s="1"/>
      <c r="B10" s="4" t="s">
        <v>12</v>
      </c>
      <c r="C10" s="17" t="e">
        <f t="shared" ref="C10:BW10" si="10">C7*(1+C9)</f>
        <v>#DIV/0!</v>
      </c>
      <c r="D10" s="17" t="e">
        <f t="shared" si="10"/>
        <v>#DIV/0!</v>
      </c>
      <c r="E10" s="17" t="e">
        <f t="shared" si="10"/>
        <v>#DIV/0!</v>
      </c>
      <c r="F10" s="17" t="e">
        <f t="shared" si="10"/>
        <v>#DIV/0!</v>
      </c>
      <c r="G10" s="17" t="e">
        <f t="shared" si="10"/>
        <v>#DIV/0!</v>
      </c>
      <c r="H10" s="17" t="e">
        <f t="shared" si="10"/>
        <v>#DIV/0!</v>
      </c>
      <c r="I10" s="17" t="e">
        <f>I7*(1+I9)</f>
        <v>#DIV/0!</v>
      </c>
      <c r="J10" s="17" t="e">
        <f>J7*(1+J9)</f>
        <v>#DIV/0!</v>
      </c>
      <c r="K10" s="17" t="e">
        <f>K7*(1+K9)</f>
        <v>#DIV/0!</v>
      </c>
      <c r="L10" s="17" t="e">
        <f t="shared" ref="L10:Q10" si="11">L7*(1+L9)</f>
        <v>#DIV/0!</v>
      </c>
      <c r="M10" s="17" t="e">
        <f t="shared" si="11"/>
        <v>#DIV/0!</v>
      </c>
      <c r="N10" s="17" t="e">
        <f t="shared" si="11"/>
        <v>#DIV/0!</v>
      </c>
      <c r="O10" s="17" t="e">
        <f t="shared" si="11"/>
        <v>#DIV/0!</v>
      </c>
      <c r="P10" s="17" t="e">
        <f t="shared" si="11"/>
        <v>#DIV/0!</v>
      </c>
      <c r="Q10" s="17" t="e">
        <f t="shared" si="11"/>
        <v>#DIV/0!</v>
      </c>
      <c r="R10" s="17" t="e">
        <f t="shared" si="10"/>
        <v>#DIV/0!</v>
      </c>
      <c r="S10" s="17" t="e">
        <f t="shared" si="10"/>
        <v>#DIV/0!</v>
      </c>
      <c r="T10" s="17" t="e">
        <f t="shared" si="10"/>
        <v>#DIV/0!</v>
      </c>
      <c r="U10" s="17" t="e">
        <f t="shared" si="10"/>
        <v>#DIV/0!</v>
      </c>
      <c r="V10" s="17" t="e">
        <f t="shared" si="10"/>
        <v>#DIV/0!</v>
      </c>
      <c r="W10" s="17" t="e">
        <f t="shared" si="10"/>
        <v>#DIV/0!</v>
      </c>
      <c r="X10" s="17" t="e">
        <f>X7*(1+X9)</f>
        <v>#DIV/0!</v>
      </c>
      <c r="Y10" s="17" t="e">
        <f t="shared" si="10"/>
        <v>#DIV/0!</v>
      </c>
      <c r="Z10" s="17" t="e">
        <f t="shared" si="10"/>
        <v>#DIV/0!</v>
      </c>
      <c r="AA10" s="17" t="e">
        <f t="shared" si="10"/>
        <v>#DIV/0!</v>
      </c>
      <c r="AB10" s="17" t="e">
        <f t="shared" si="10"/>
        <v>#DIV/0!</v>
      </c>
      <c r="AC10" s="17" t="e">
        <f>AC7*(1+AC9)</f>
        <v>#DIV/0!</v>
      </c>
      <c r="AD10" s="17" t="e">
        <f>AD7*(1+AD9)</f>
        <v>#DIV/0!</v>
      </c>
      <c r="AE10" s="17" t="e">
        <f t="shared" si="10"/>
        <v>#DIV/0!</v>
      </c>
      <c r="AF10" s="17" t="e">
        <f t="shared" si="10"/>
        <v>#DIV/0!</v>
      </c>
      <c r="AG10" s="17" t="e">
        <f t="shared" si="10"/>
        <v>#DIV/0!</v>
      </c>
      <c r="AH10" s="17" t="e">
        <f t="shared" si="10"/>
        <v>#DIV/0!</v>
      </c>
      <c r="AI10" s="17" t="e">
        <f t="shared" si="10"/>
        <v>#DIV/0!</v>
      </c>
      <c r="AJ10" s="17" t="e">
        <f t="shared" si="10"/>
        <v>#DIV/0!</v>
      </c>
      <c r="AK10" s="17" t="e">
        <f t="shared" si="10"/>
        <v>#DIV/0!</v>
      </c>
      <c r="AL10" s="17" t="e">
        <f t="shared" si="10"/>
        <v>#DIV/0!</v>
      </c>
      <c r="AM10" s="17" t="e">
        <f t="shared" si="10"/>
        <v>#DIV/0!</v>
      </c>
      <c r="AN10" s="17" t="e">
        <f t="shared" si="10"/>
        <v>#DIV/0!</v>
      </c>
      <c r="AO10" s="17" t="e">
        <f t="shared" si="10"/>
        <v>#DIV/0!</v>
      </c>
      <c r="AP10" s="17" t="e">
        <f t="shared" si="10"/>
        <v>#DIV/0!</v>
      </c>
      <c r="AQ10" s="17" t="e">
        <f>AQ7*(1+AQ9)</f>
        <v>#DIV/0!</v>
      </c>
      <c r="AR10" s="17" t="e">
        <f t="shared" si="10"/>
        <v>#DIV/0!</v>
      </c>
      <c r="AS10" s="17" t="e">
        <f t="shared" si="10"/>
        <v>#DIV/0!</v>
      </c>
      <c r="AT10" s="17" t="e">
        <f t="shared" si="10"/>
        <v>#DIV/0!</v>
      </c>
      <c r="AU10" s="17" t="e">
        <f t="shared" si="10"/>
        <v>#DIV/0!</v>
      </c>
      <c r="AV10" s="17" t="e">
        <f t="shared" si="10"/>
        <v>#DIV/0!</v>
      </c>
      <c r="AW10" s="17" t="e">
        <f t="shared" si="10"/>
        <v>#DIV/0!</v>
      </c>
      <c r="AX10" s="17" t="e">
        <f>AX7*(1+AX9)</f>
        <v>#DIV/0!</v>
      </c>
      <c r="AY10" s="17" t="e">
        <f>AY7*(1+AY9)</f>
        <v>#DIV/0!</v>
      </c>
      <c r="AZ10" s="17" t="e">
        <f t="shared" si="10"/>
        <v>#DIV/0!</v>
      </c>
      <c r="BA10" s="17" t="e">
        <f t="shared" si="10"/>
        <v>#DIV/0!</v>
      </c>
      <c r="BB10" s="17" t="e">
        <f t="shared" si="10"/>
        <v>#DIV/0!</v>
      </c>
      <c r="BC10" s="17" t="e">
        <f>BC7*(1+BC9)</f>
        <v>#DIV/0!</v>
      </c>
      <c r="BD10" s="17" t="e">
        <f>BD7*(1+BD9)</f>
        <v>#DIV/0!</v>
      </c>
      <c r="BE10" s="17" t="e">
        <f>BE7*(1+BE9)</f>
        <v>#DIV/0!</v>
      </c>
      <c r="BF10" s="17" t="e">
        <f t="shared" si="10"/>
        <v>#DIV/0!</v>
      </c>
      <c r="BG10" s="17" t="e">
        <f t="shared" si="10"/>
        <v>#DIV/0!</v>
      </c>
      <c r="BH10" s="17" t="e">
        <f t="shared" si="10"/>
        <v>#DIV/0!</v>
      </c>
      <c r="BI10" s="17" t="e">
        <f t="shared" si="10"/>
        <v>#DIV/0!</v>
      </c>
      <c r="BJ10" s="17" t="e">
        <f>BJ7*(1+BJ9)</f>
        <v>#DIV/0!</v>
      </c>
      <c r="BK10" s="17" t="e">
        <f t="shared" si="10"/>
        <v>#DIV/0!</v>
      </c>
      <c r="BL10" s="17" t="e">
        <f t="shared" si="10"/>
        <v>#DIV/0!</v>
      </c>
      <c r="BM10" s="17" t="e">
        <f t="shared" si="10"/>
        <v>#DIV/0!</v>
      </c>
      <c r="BN10" s="17" t="e">
        <f>BN7*(1+BN9)</f>
        <v>#DIV/0!</v>
      </c>
      <c r="BO10" s="17" t="e">
        <f>BO7*(1+BO9)</f>
        <v>#DIV/0!</v>
      </c>
      <c r="BP10" s="17" t="e">
        <f t="shared" si="10"/>
        <v>#DIV/0!</v>
      </c>
      <c r="BQ10" s="17" t="e">
        <f t="shared" si="10"/>
        <v>#DIV/0!</v>
      </c>
      <c r="BR10" s="17" t="e">
        <f t="shared" si="10"/>
        <v>#DIV/0!</v>
      </c>
      <c r="BS10" s="17" t="e">
        <f t="shared" si="10"/>
        <v>#DIV/0!</v>
      </c>
      <c r="BT10" s="17" t="e">
        <f t="shared" si="10"/>
        <v>#DIV/0!</v>
      </c>
      <c r="BU10" s="17" t="e">
        <f t="shared" si="10"/>
        <v>#DIV/0!</v>
      </c>
      <c r="BV10" s="17" t="e">
        <f t="shared" si="10"/>
        <v>#DIV/0!</v>
      </c>
      <c r="BW10" s="17" t="e">
        <f t="shared" si="10"/>
        <v>#DIV/0!</v>
      </c>
      <c r="BX10" s="17" t="e">
        <f t="shared" ref="BX10:CG10" si="12">BX7*(1+BX9)</f>
        <v>#DIV/0!</v>
      </c>
      <c r="BY10" s="17" t="e">
        <f t="shared" si="12"/>
        <v>#DIV/0!</v>
      </c>
      <c r="BZ10" s="17" t="e">
        <f t="shared" si="12"/>
        <v>#DIV/0!</v>
      </c>
      <c r="CA10" s="17" t="e">
        <f t="shared" si="12"/>
        <v>#DIV/0!</v>
      </c>
      <c r="CB10" s="17" t="e">
        <f t="shared" si="12"/>
        <v>#DIV/0!</v>
      </c>
      <c r="CC10" s="17" t="e">
        <f t="shared" si="12"/>
        <v>#DIV/0!</v>
      </c>
      <c r="CD10" s="17" t="e">
        <f t="shared" si="12"/>
        <v>#DIV/0!</v>
      </c>
      <c r="CE10" s="17" t="e">
        <f t="shared" si="12"/>
        <v>#DIV/0!</v>
      </c>
      <c r="CF10" s="17" t="e">
        <f t="shared" si="12"/>
        <v>#DIV/0!</v>
      </c>
      <c r="CG10" s="17" t="e">
        <f t="shared" si="12"/>
        <v>#DIV/0!</v>
      </c>
      <c r="CH10" s="17" t="e">
        <f>CH7*(1+CH9)</f>
        <v>#DIV/0!</v>
      </c>
      <c r="CI10" s="17" t="e">
        <f>CI7*(1+CI9)</f>
        <v>#DIV/0!</v>
      </c>
      <c r="CJ10" s="19" t="e">
        <f>SUM(C10:CH10)</f>
        <v>#DIV/0!</v>
      </c>
    </row>
    <row r="11" spans="1:88" ht="15" customHeight="1" x14ac:dyDescent="0.2">
      <c r="A11" s="1"/>
      <c r="B11" s="6" t="s">
        <v>13</v>
      </c>
      <c r="C11" s="20" t="e">
        <f t="shared" ref="C11:BW11" si="13">(C10*C4)-C8</f>
        <v>#DIV/0!</v>
      </c>
      <c r="D11" s="20" t="e">
        <f t="shared" si="13"/>
        <v>#DIV/0!</v>
      </c>
      <c r="E11" s="20" t="e">
        <f t="shared" si="13"/>
        <v>#DIV/0!</v>
      </c>
      <c r="F11" s="20" t="e">
        <f t="shared" si="13"/>
        <v>#DIV/0!</v>
      </c>
      <c r="G11" s="20" t="e">
        <f t="shared" si="13"/>
        <v>#DIV/0!</v>
      </c>
      <c r="H11" s="20" t="e">
        <f t="shared" si="13"/>
        <v>#DIV/0!</v>
      </c>
      <c r="I11" s="20" t="e">
        <f>(I10*I4)-I8</f>
        <v>#DIV/0!</v>
      </c>
      <c r="J11" s="20" t="e">
        <f>(J10*J4)-J8</f>
        <v>#DIV/0!</v>
      </c>
      <c r="K11" s="20" t="e">
        <f>(K10*K4)-K8</f>
        <v>#DIV/0!</v>
      </c>
      <c r="L11" s="20" t="e">
        <f t="shared" ref="L11:Q11" si="14">(L10*L4)-L8</f>
        <v>#DIV/0!</v>
      </c>
      <c r="M11" s="20" t="e">
        <f t="shared" si="14"/>
        <v>#DIV/0!</v>
      </c>
      <c r="N11" s="20" t="e">
        <f t="shared" si="14"/>
        <v>#DIV/0!</v>
      </c>
      <c r="O11" s="20" t="e">
        <f t="shared" si="14"/>
        <v>#DIV/0!</v>
      </c>
      <c r="P11" s="20" t="e">
        <f t="shared" si="14"/>
        <v>#DIV/0!</v>
      </c>
      <c r="Q11" s="20" t="e">
        <f t="shared" si="14"/>
        <v>#DIV/0!</v>
      </c>
      <c r="R11" s="20" t="e">
        <f t="shared" si="13"/>
        <v>#DIV/0!</v>
      </c>
      <c r="S11" s="20" t="e">
        <f t="shared" si="13"/>
        <v>#DIV/0!</v>
      </c>
      <c r="T11" s="20" t="e">
        <f t="shared" si="13"/>
        <v>#DIV/0!</v>
      </c>
      <c r="U11" s="20" t="e">
        <f t="shared" si="13"/>
        <v>#DIV/0!</v>
      </c>
      <c r="V11" s="20" t="e">
        <f t="shared" si="13"/>
        <v>#DIV/0!</v>
      </c>
      <c r="W11" s="20" t="e">
        <f t="shared" si="13"/>
        <v>#DIV/0!</v>
      </c>
      <c r="X11" s="20" t="e">
        <f>(X10*X4)-X8</f>
        <v>#DIV/0!</v>
      </c>
      <c r="Y11" s="20" t="e">
        <f t="shared" si="13"/>
        <v>#DIV/0!</v>
      </c>
      <c r="Z11" s="20" t="e">
        <f t="shared" si="13"/>
        <v>#DIV/0!</v>
      </c>
      <c r="AA11" s="20" t="e">
        <f t="shared" si="13"/>
        <v>#DIV/0!</v>
      </c>
      <c r="AB11" s="20" t="e">
        <f t="shared" si="13"/>
        <v>#DIV/0!</v>
      </c>
      <c r="AC11" s="20" t="e">
        <f t="shared" si="13"/>
        <v>#DIV/0!</v>
      </c>
      <c r="AD11" s="20" t="e">
        <f>(AD10*AD4)-AD8</f>
        <v>#DIV/0!</v>
      </c>
      <c r="AE11" s="20" t="e">
        <f t="shared" si="13"/>
        <v>#DIV/0!</v>
      </c>
      <c r="AF11" s="20" t="e">
        <f t="shared" si="13"/>
        <v>#DIV/0!</v>
      </c>
      <c r="AG11" s="20" t="e">
        <f t="shared" si="13"/>
        <v>#DIV/0!</v>
      </c>
      <c r="AH11" s="20" t="e">
        <f t="shared" si="13"/>
        <v>#DIV/0!</v>
      </c>
      <c r="AI11" s="20" t="e">
        <f t="shared" si="13"/>
        <v>#DIV/0!</v>
      </c>
      <c r="AJ11" s="20" t="e">
        <f t="shared" si="13"/>
        <v>#DIV/0!</v>
      </c>
      <c r="AK11" s="20" t="e">
        <f t="shared" si="13"/>
        <v>#DIV/0!</v>
      </c>
      <c r="AL11" s="20" t="e">
        <f t="shared" si="13"/>
        <v>#DIV/0!</v>
      </c>
      <c r="AM11" s="20" t="e">
        <f t="shared" si="13"/>
        <v>#DIV/0!</v>
      </c>
      <c r="AN11" s="20" t="e">
        <f t="shared" si="13"/>
        <v>#DIV/0!</v>
      </c>
      <c r="AO11" s="20" t="e">
        <f t="shared" si="13"/>
        <v>#DIV/0!</v>
      </c>
      <c r="AP11" s="20" t="e">
        <f t="shared" si="13"/>
        <v>#DIV/0!</v>
      </c>
      <c r="AQ11" s="20" t="e">
        <f>(AQ10*AQ4)-AQ8</f>
        <v>#DIV/0!</v>
      </c>
      <c r="AR11" s="20" t="e">
        <f t="shared" si="13"/>
        <v>#DIV/0!</v>
      </c>
      <c r="AS11" s="20" t="e">
        <f t="shared" si="13"/>
        <v>#DIV/0!</v>
      </c>
      <c r="AT11" s="20" t="e">
        <f t="shared" si="13"/>
        <v>#DIV/0!</v>
      </c>
      <c r="AU11" s="20" t="e">
        <f t="shared" si="13"/>
        <v>#DIV/0!</v>
      </c>
      <c r="AV11" s="20" t="e">
        <f t="shared" si="13"/>
        <v>#DIV/0!</v>
      </c>
      <c r="AW11" s="20" t="e">
        <f t="shared" si="13"/>
        <v>#DIV/0!</v>
      </c>
      <c r="AX11" s="20" t="e">
        <f>(AX10*AX4)-AX8</f>
        <v>#DIV/0!</v>
      </c>
      <c r="AY11" s="20" t="e">
        <f>(AY10*AY4)-AY8</f>
        <v>#DIV/0!</v>
      </c>
      <c r="AZ11" s="20" t="e">
        <f t="shared" si="13"/>
        <v>#DIV/0!</v>
      </c>
      <c r="BA11" s="20" t="e">
        <f t="shared" si="13"/>
        <v>#DIV/0!</v>
      </c>
      <c r="BB11" s="20" t="e">
        <f t="shared" si="13"/>
        <v>#DIV/0!</v>
      </c>
      <c r="BC11" s="20" t="e">
        <f t="shared" si="13"/>
        <v>#DIV/0!</v>
      </c>
      <c r="BD11" s="20" t="e">
        <f t="shared" si="13"/>
        <v>#DIV/0!</v>
      </c>
      <c r="BE11" s="20" t="e">
        <f>(BE10*BE4)-BE8</f>
        <v>#DIV/0!</v>
      </c>
      <c r="BF11" s="20" t="e">
        <f t="shared" si="13"/>
        <v>#DIV/0!</v>
      </c>
      <c r="BG11" s="20" t="e">
        <f t="shared" si="13"/>
        <v>#DIV/0!</v>
      </c>
      <c r="BH11" s="20" t="e">
        <f t="shared" si="13"/>
        <v>#DIV/0!</v>
      </c>
      <c r="BI11" s="20" t="e">
        <f t="shared" si="13"/>
        <v>#DIV/0!</v>
      </c>
      <c r="BJ11" s="20" t="e">
        <f>(BJ10*BJ4)-BJ8</f>
        <v>#DIV/0!</v>
      </c>
      <c r="BK11" s="20" t="e">
        <f t="shared" si="13"/>
        <v>#DIV/0!</v>
      </c>
      <c r="BL11" s="20" t="e">
        <f t="shared" si="13"/>
        <v>#DIV/0!</v>
      </c>
      <c r="BM11" s="20" t="e">
        <f t="shared" si="13"/>
        <v>#DIV/0!</v>
      </c>
      <c r="BN11" s="20" t="e">
        <f>(BN10*BN4)-BN8</f>
        <v>#DIV/0!</v>
      </c>
      <c r="BO11" s="20" t="e">
        <f>(BO10*BO4)-BO8</f>
        <v>#DIV/0!</v>
      </c>
      <c r="BP11" s="20" t="e">
        <f t="shared" si="13"/>
        <v>#DIV/0!</v>
      </c>
      <c r="BQ11" s="20" t="e">
        <f t="shared" si="13"/>
        <v>#DIV/0!</v>
      </c>
      <c r="BR11" s="20" t="e">
        <f t="shared" si="13"/>
        <v>#DIV/0!</v>
      </c>
      <c r="BS11" s="20" t="e">
        <f t="shared" si="13"/>
        <v>#DIV/0!</v>
      </c>
      <c r="BT11" s="20" t="e">
        <f t="shared" si="13"/>
        <v>#DIV/0!</v>
      </c>
      <c r="BU11" s="20" t="e">
        <f t="shared" si="13"/>
        <v>#DIV/0!</v>
      </c>
      <c r="BV11" s="20" t="e">
        <f t="shared" si="13"/>
        <v>#DIV/0!</v>
      </c>
      <c r="BW11" s="20" t="e">
        <f t="shared" si="13"/>
        <v>#DIV/0!</v>
      </c>
      <c r="BX11" s="20" t="e">
        <f t="shared" ref="BX11:CG11" si="15">(BX10*BX4)-BX8</f>
        <v>#DIV/0!</v>
      </c>
      <c r="BY11" s="20" t="e">
        <f t="shared" si="15"/>
        <v>#DIV/0!</v>
      </c>
      <c r="BZ11" s="20" t="e">
        <f t="shared" si="15"/>
        <v>#DIV/0!</v>
      </c>
      <c r="CA11" s="20" t="e">
        <f t="shared" si="15"/>
        <v>#DIV/0!</v>
      </c>
      <c r="CB11" s="20" t="e">
        <f t="shared" si="15"/>
        <v>#DIV/0!</v>
      </c>
      <c r="CC11" s="20" t="e">
        <f t="shared" si="15"/>
        <v>#DIV/0!</v>
      </c>
      <c r="CD11" s="20" t="e">
        <f t="shared" si="15"/>
        <v>#DIV/0!</v>
      </c>
      <c r="CE11" s="20" t="e">
        <f t="shared" si="15"/>
        <v>#DIV/0!</v>
      </c>
      <c r="CF11" s="20" t="e">
        <f t="shared" si="15"/>
        <v>#DIV/0!</v>
      </c>
      <c r="CG11" s="20" t="e">
        <f t="shared" si="15"/>
        <v>#DIV/0!</v>
      </c>
      <c r="CH11" s="20" t="e">
        <f>(CH10*CH4)-CH8</f>
        <v>#DIV/0!</v>
      </c>
      <c r="CI11" s="20" t="e">
        <f>(CI10*CI4)-CI8</f>
        <v>#DIV/0!</v>
      </c>
      <c r="CJ11" s="21" t="e">
        <f>SUM(C11:CH11)</f>
        <v>#DIV/0!</v>
      </c>
    </row>
    <row r="12" spans="1:88" ht="15" customHeight="1" x14ac:dyDescent="0.2">
      <c r="A12" s="1"/>
      <c r="B12" s="7" t="s">
        <v>14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44" t="e">
        <f>SUM(CJ5+CJ11)</f>
        <v>#DIV/0!</v>
      </c>
      <c r="CI12" s="23"/>
    </row>
    <row r="13" spans="1:88" ht="15" customHeight="1" x14ac:dyDescent="0.2">
      <c r="A13" s="1"/>
      <c r="B13" s="8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24"/>
    </row>
    <row r="14" spans="1:88" ht="13.5" customHeight="1" x14ac:dyDescent="0.2">
      <c r="A14" s="1"/>
      <c r="B14" s="9" t="s">
        <v>15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304"/>
      <c r="S14" s="304"/>
      <c r="T14" s="304"/>
      <c r="U14" s="304"/>
      <c r="V14" s="304"/>
      <c r="W14" s="304"/>
      <c r="X14" s="304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24"/>
    </row>
    <row r="15" spans="1:88" ht="13.5" customHeight="1" x14ac:dyDescent="0.2">
      <c r="A15" s="1"/>
      <c r="B15" s="8" t="s">
        <v>16</v>
      </c>
      <c r="C15" s="24"/>
      <c r="D15" s="24"/>
      <c r="E15" s="24"/>
      <c r="F15" s="25">
        <f>CJ5</f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304"/>
      <c r="S15" s="304"/>
      <c r="T15" s="304"/>
      <c r="U15" s="304"/>
      <c r="V15" s="304"/>
      <c r="W15" s="304"/>
      <c r="X15" s="304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24"/>
    </row>
    <row r="16" spans="1:88" ht="13.5" customHeight="1" x14ac:dyDescent="0.2">
      <c r="A16" s="1"/>
      <c r="B16" s="8" t="s">
        <v>17</v>
      </c>
      <c r="C16" s="24"/>
      <c r="D16" s="24"/>
      <c r="E16" s="24"/>
      <c r="F16" s="10" t="s">
        <v>11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04"/>
      <c r="S16" s="304"/>
      <c r="T16" s="304"/>
      <c r="U16" s="304"/>
      <c r="V16" s="304"/>
      <c r="W16" s="304"/>
      <c r="X16" s="304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24"/>
    </row>
    <row r="17" spans="1:83" ht="13.5" customHeight="1" x14ac:dyDescent="0.2">
      <c r="A17" s="1"/>
      <c r="B17" s="8" t="s">
        <v>18</v>
      </c>
      <c r="C17" s="24"/>
      <c r="D17" s="24"/>
      <c r="E17" s="24"/>
      <c r="F17" s="10" t="s">
        <v>11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04"/>
      <c r="S17" s="304"/>
      <c r="T17" s="304"/>
      <c r="U17" s="304"/>
      <c r="V17" s="304"/>
      <c r="W17" s="304"/>
      <c r="X17" s="304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26"/>
    </row>
    <row r="18" spans="1:83" ht="13.5" customHeight="1" x14ac:dyDescent="0.2">
      <c r="A18" s="1"/>
      <c r="B18" s="8" t="s">
        <v>19</v>
      </c>
      <c r="C18" s="24"/>
      <c r="D18" s="24"/>
      <c r="E18" s="24"/>
      <c r="F18" s="25" t="e">
        <f>CJ10</f>
        <v>#DIV/0!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04"/>
      <c r="S18" s="304"/>
      <c r="T18" s="304"/>
      <c r="U18" s="304"/>
      <c r="V18" s="304"/>
      <c r="W18" s="304"/>
      <c r="X18" s="304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26"/>
    </row>
    <row r="19" spans="1:83" x14ac:dyDescent="0.2">
      <c r="A19" s="1"/>
      <c r="B19" s="8" t="s">
        <v>20</v>
      </c>
      <c r="C19" s="24"/>
      <c r="D19" s="24"/>
      <c r="E19" s="24"/>
      <c r="F19" s="33" t="e">
        <f>CJ11</f>
        <v>#DIV/0!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4"/>
      <c r="S19" s="304"/>
      <c r="T19" s="304"/>
      <c r="U19" s="304"/>
      <c r="V19" s="304"/>
      <c r="W19" s="304"/>
      <c r="X19" s="304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26"/>
    </row>
    <row r="20" spans="1:83" x14ac:dyDescent="0.2">
      <c r="A20" s="1"/>
      <c r="B20" s="8" t="s">
        <v>21</v>
      </c>
      <c r="C20" s="24"/>
      <c r="D20" s="24"/>
      <c r="E20" s="24"/>
      <c r="F20" s="25">
        <f>CJ6</f>
        <v>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36"/>
      <c r="AZ20" s="36"/>
      <c r="BA20" s="36"/>
      <c r="BB20" s="36"/>
      <c r="BC20" s="36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9"/>
    </row>
    <row r="21" spans="1:83" x14ac:dyDescent="0.2">
      <c r="A21" s="1"/>
      <c r="B21" s="8" t="s">
        <v>22</v>
      </c>
      <c r="C21" s="24"/>
      <c r="D21" s="24"/>
      <c r="E21" s="24"/>
      <c r="F21" s="25" t="e">
        <f>SUM(F15,F19)</f>
        <v>#DIV/0!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6"/>
      <c r="AZ21" s="36"/>
      <c r="BA21" s="36"/>
      <c r="BB21" s="36"/>
      <c r="BC21" s="36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29"/>
    </row>
    <row r="22" spans="1:83" x14ac:dyDescent="0.2">
      <c r="A22" s="1"/>
      <c r="B22" s="8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6"/>
      <c r="AZ22" s="36"/>
      <c r="BA22" s="36"/>
      <c r="BB22" s="36"/>
      <c r="BC22" s="36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29"/>
    </row>
    <row r="23" spans="1:83" x14ac:dyDescent="0.2">
      <c r="A23" s="1"/>
      <c r="B23" s="9" t="s">
        <v>23</v>
      </c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6"/>
      <c r="AZ23" s="36"/>
      <c r="BA23" s="36"/>
      <c r="BB23" s="36"/>
      <c r="BC23" s="36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29"/>
    </row>
    <row r="24" spans="1:83" x14ac:dyDescent="0.2">
      <c r="A24" s="1"/>
      <c r="B24" s="8" t="s">
        <v>24</v>
      </c>
      <c r="C24" s="24"/>
      <c r="D24" s="24"/>
      <c r="E24" s="24"/>
      <c r="F24" s="25">
        <f>CJ5</f>
        <v>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6"/>
      <c r="AZ24" s="36"/>
      <c r="BA24" s="36"/>
      <c r="BB24" s="36"/>
      <c r="BC24" s="36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29"/>
    </row>
    <row r="25" spans="1:83" x14ac:dyDescent="0.2">
      <c r="A25" s="1"/>
      <c r="B25" s="8" t="s">
        <v>25</v>
      </c>
      <c r="C25" s="24"/>
      <c r="D25" s="24"/>
      <c r="E25" s="24"/>
      <c r="F25" s="25" t="e">
        <f>CJ11</f>
        <v>#DIV/0!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6"/>
      <c r="AZ25" s="36"/>
      <c r="BA25" s="36"/>
      <c r="BB25" s="36"/>
      <c r="BC25" s="36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24"/>
    </row>
    <row r="26" spans="1:83" x14ac:dyDescent="0.2"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28"/>
    </row>
    <row r="27" spans="1:83" x14ac:dyDescent="0.2">
      <c r="T27" s="578"/>
      <c r="U27" s="578"/>
      <c r="V27" s="578"/>
      <c r="W27" s="578"/>
      <c r="X27" s="578"/>
      <c r="Y27" s="578"/>
      <c r="Z27" s="578"/>
      <c r="AA27" s="578"/>
      <c r="AB27" s="578"/>
      <c r="AC27" s="578"/>
      <c r="AD27" s="578"/>
      <c r="AE27" s="578"/>
      <c r="AF27" s="578"/>
      <c r="AG27" s="578"/>
      <c r="AH27" s="578"/>
      <c r="AI27" s="578"/>
      <c r="AJ27" s="578"/>
      <c r="AK27" s="578"/>
      <c r="AL27" s="578"/>
      <c r="AM27" s="578"/>
      <c r="AN27" s="578"/>
      <c r="AO27" s="578"/>
      <c r="AP27" s="578"/>
      <c r="AQ27" s="578"/>
      <c r="AR27" s="578"/>
      <c r="AS27" s="578"/>
      <c r="AT27" s="578"/>
      <c r="AU27" s="578"/>
      <c r="AV27" s="578"/>
      <c r="AW27" s="578"/>
      <c r="AX27" s="578"/>
      <c r="AY27" s="578"/>
      <c r="AZ27" s="578"/>
      <c r="BA27" s="578"/>
      <c r="BB27" s="578"/>
      <c r="BC27" s="578"/>
      <c r="BD27" s="578"/>
      <c r="BE27" s="578"/>
      <c r="BF27" s="578"/>
      <c r="BG27" s="578"/>
      <c r="BH27" s="28"/>
    </row>
    <row r="28" spans="1:83" x14ac:dyDescent="0.2"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8"/>
      <c r="AH28" s="578"/>
      <c r="AI28" s="578"/>
      <c r="AJ28" s="578"/>
      <c r="AK28" s="578"/>
      <c r="AL28" s="578"/>
      <c r="AM28" s="578"/>
      <c r="AN28" s="578"/>
      <c r="AO28" s="578"/>
      <c r="AP28" s="578"/>
      <c r="AQ28" s="578"/>
      <c r="AR28" s="578"/>
      <c r="AS28" s="578"/>
      <c r="AT28" s="578"/>
      <c r="AU28" s="578"/>
      <c r="AV28" s="578"/>
      <c r="AW28" s="578"/>
      <c r="AX28" s="578"/>
      <c r="AY28" s="578"/>
      <c r="AZ28" s="578"/>
      <c r="BA28" s="578"/>
      <c r="BB28" s="578"/>
      <c r="BC28" s="578"/>
      <c r="BD28" s="578"/>
      <c r="BE28" s="578"/>
      <c r="BF28" s="578"/>
      <c r="BG28" s="578"/>
      <c r="BH28" s="28"/>
    </row>
    <row r="29" spans="1:83" x14ac:dyDescent="0.2">
      <c r="T29" s="578"/>
      <c r="U29" s="578"/>
      <c r="V29" s="578"/>
      <c r="W29" s="578"/>
      <c r="X29" s="578"/>
      <c r="Y29" s="578"/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8"/>
      <c r="AM29" s="578"/>
      <c r="AN29" s="578"/>
      <c r="AO29" s="578"/>
      <c r="AP29" s="578"/>
      <c r="AQ29" s="578"/>
      <c r="AR29" s="578"/>
      <c r="AS29" s="578"/>
      <c r="AT29" s="578"/>
      <c r="AU29" s="578"/>
      <c r="AV29" s="578"/>
      <c r="AW29" s="578"/>
      <c r="AX29" s="578"/>
      <c r="AY29" s="578"/>
      <c r="AZ29" s="578"/>
      <c r="BA29" s="578"/>
      <c r="BB29" s="578"/>
      <c r="BC29" s="578"/>
      <c r="BD29" s="578"/>
      <c r="BE29" s="578"/>
      <c r="BF29" s="578"/>
      <c r="BG29" s="578"/>
      <c r="BH29" s="28"/>
    </row>
    <row r="30" spans="1:83" x14ac:dyDescent="0.2">
      <c r="T30" s="578"/>
      <c r="U30" s="578"/>
      <c r="V30" s="578"/>
      <c r="W30" s="578"/>
      <c r="X30" s="578"/>
      <c r="Y30" s="578"/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78"/>
      <c r="BB30" s="578"/>
      <c r="BC30" s="578"/>
      <c r="BD30" s="578"/>
      <c r="BE30" s="578"/>
      <c r="BF30" s="578"/>
      <c r="BG30" s="578"/>
      <c r="BH30" s="28"/>
    </row>
    <row r="31" spans="1:83" ht="15" customHeight="1" x14ac:dyDescent="0.2">
      <c r="T31" s="579"/>
      <c r="U31" s="579"/>
      <c r="V31" s="579"/>
      <c r="W31" s="579"/>
      <c r="X31" s="579"/>
      <c r="Y31" s="579"/>
      <c r="Z31" s="579"/>
      <c r="AA31" s="579"/>
      <c r="AB31" s="579"/>
      <c r="AC31" s="579"/>
      <c r="AD31" s="579"/>
      <c r="AE31" s="579"/>
      <c r="AF31" s="579"/>
      <c r="AG31" s="579"/>
      <c r="AH31" s="579"/>
      <c r="AI31" s="579"/>
      <c r="AJ31" s="579"/>
      <c r="AK31" s="579"/>
      <c r="AL31" s="579"/>
      <c r="AM31" s="579"/>
      <c r="AN31" s="579"/>
      <c r="AO31" s="579"/>
      <c r="AP31" s="579"/>
      <c r="AQ31" s="579"/>
      <c r="AR31" s="579"/>
      <c r="AS31" s="579"/>
      <c r="AT31" s="579"/>
      <c r="AU31" s="579"/>
      <c r="AV31" s="579"/>
      <c r="AW31" s="579"/>
      <c r="AX31" s="579"/>
      <c r="AY31" s="579"/>
      <c r="AZ31" s="579"/>
      <c r="BA31" s="579"/>
      <c r="BB31" s="579"/>
      <c r="BC31" s="579"/>
      <c r="BD31" s="579"/>
      <c r="BE31" s="579"/>
      <c r="BF31" s="579"/>
      <c r="BG31" s="579"/>
    </row>
    <row r="32" spans="1:83" x14ac:dyDescent="0.2">
      <c r="T32" s="579"/>
      <c r="U32" s="579"/>
      <c r="V32" s="579"/>
      <c r="W32" s="579"/>
      <c r="X32" s="579"/>
      <c r="Y32" s="579"/>
      <c r="Z32" s="579"/>
      <c r="AA32" s="579"/>
      <c r="AB32" s="579"/>
      <c r="AC32" s="579"/>
      <c r="AD32" s="579"/>
      <c r="AE32" s="579"/>
      <c r="AF32" s="579"/>
      <c r="AG32" s="579"/>
      <c r="AH32" s="579"/>
      <c r="AI32" s="579"/>
      <c r="AJ32" s="579"/>
      <c r="AK32" s="579"/>
      <c r="AL32" s="579"/>
      <c r="AM32" s="579"/>
      <c r="AN32" s="579"/>
      <c r="AO32" s="579"/>
      <c r="AP32" s="579"/>
      <c r="AQ32" s="579"/>
      <c r="AR32" s="579"/>
      <c r="AS32" s="579"/>
      <c r="AT32" s="579"/>
      <c r="AU32" s="579"/>
      <c r="AV32" s="579"/>
      <c r="AW32" s="579"/>
      <c r="AX32" s="579"/>
      <c r="AY32" s="579"/>
      <c r="AZ32" s="579"/>
      <c r="BA32" s="579"/>
      <c r="BB32" s="579"/>
      <c r="BC32" s="579"/>
      <c r="BD32" s="579"/>
      <c r="BE32" s="579"/>
      <c r="BF32" s="579"/>
      <c r="BG32" s="579"/>
    </row>
    <row r="33" spans="20:59" x14ac:dyDescent="0.2">
      <c r="T33" s="579"/>
      <c r="U33" s="579"/>
      <c r="V33" s="579"/>
      <c r="W33" s="579"/>
      <c r="X33" s="579"/>
      <c r="Y33" s="579"/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  <c r="AK33" s="579"/>
      <c r="AL33" s="579"/>
      <c r="AM33" s="579"/>
      <c r="AN33" s="579"/>
      <c r="AO33" s="579"/>
      <c r="AP33" s="579"/>
      <c r="AQ33" s="579"/>
      <c r="AR33" s="579"/>
      <c r="AS33" s="579"/>
      <c r="AT33" s="579"/>
      <c r="AU33" s="579"/>
      <c r="AV33" s="579"/>
      <c r="AW33" s="579"/>
      <c r="AX33" s="579"/>
      <c r="AY33" s="579"/>
      <c r="AZ33" s="579"/>
      <c r="BA33" s="579"/>
      <c r="BB33" s="579"/>
      <c r="BC33" s="579"/>
      <c r="BD33" s="579"/>
      <c r="BE33" s="579"/>
      <c r="BF33" s="579"/>
      <c r="BG33" s="579"/>
    </row>
    <row r="34" spans="20:59" x14ac:dyDescent="0.2">
      <c r="T34" s="579"/>
      <c r="U34" s="579"/>
      <c r="V34" s="579"/>
      <c r="W34" s="579"/>
      <c r="X34" s="579"/>
      <c r="Y34" s="579"/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  <c r="AK34" s="579"/>
      <c r="AL34" s="579"/>
      <c r="AM34" s="579"/>
      <c r="AN34" s="579"/>
      <c r="AO34" s="579"/>
      <c r="AP34" s="579"/>
      <c r="AQ34" s="579"/>
      <c r="AR34" s="579"/>
      <c r="AS34" s="579"/>
      <c r="AT34" s="579"/>
      <c r="AU34" s="579"/>
      <c r="AV34" s="579"/>
      <c r="AW34" s="579"/>
      <c r="AX34" s="579"/>
      <c r="AY34" s="579"/>
      <c r="AZ34" s="579"/>
      <c r="BA34" s="579"/>
      <c r="BB34" s="579"/>
      <c r="BC34" s="579"/>
      <c r="BD34" s="579"/>
      <c r="BE34" s="579"/>
      <c r="BF34" s="579"/>
      <c r="BG34" s="579"/>
    </row>
    <row r="35" spans="20:59" x14ac:dyDescent="0.2"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</row>
  </sheetData>
  <mergeCells count="16">
    <mergeCell ref="T34:BG34"/>
    <mergeCell ref="T33:BG33"/>
    <mergeCell ref="T32:BG32"/>
    <mergeCell ref="T31:BG31"/>
    <mergeCell ref="T30:BG30"/>
    <mergeCell ref="T29:BG29"/>
    <mergeCell ref="BP1:CA1"/>
    <mergeCell ref="CB1:CD1"/>
    <mergeCell ref="T28:BG28"/>
    <mergeCell ref="T27:BG27"/>
    <mergeCell ref="R18:X18"/>
    <mergeCell ref="R19:X19"/>
    <mergeCell ref="R17:X17"/>
    <mergeCell ref="R16:X16"/>
    <mergeCell ref="R15:X15"/>
    <mergeCell ref="R14:X14"/>
  </mergeCells>
  <pageMargins left="0.78740157499999996" right="0.78740157499999996" top="0.984251969" bottom="0.984251969" header="0.49212598499999999" footer="0.49212598499999999"/>
  <pageSetup paperSize="9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46"/>
  <sheetViews>
    <sheetView topLeftCell="A20" zoomScaleNormal="100" workbookViewId="0">
      <selection activeCell="W24" sqref="W24:X24"/>
    </sheetView>
  </sheetViews>
  <sheetFormatPr defaultRowHeight="12.75" x14ac:dyDescent="0.2"/>
  <cols>
    <col min="1" max="2" width="9.85546875" customWidth="1"/>
    <col min="3" max="3" width="12.7109375" customWidth="1"/>
    <col min="4" max="21" width="5.7109375" customWidth="1"/>
    <col min="23" max="24" width="8.7109375" customWidth="1"/>
    <col min="25" max="25" width="9.140625" style="94"/>
  </cols>
  <sheetData>
    <row r="1" spans="1:34" x14ac:dyDescent="0.2">
      <c r="A1" s="125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7"/>
      <c r="Z1" s="180"/>
      <c r="AA1" s="180"/>
      <c r="AB1" s="180"/>
      <c r="AC1" s="180"/>
      <c r="AD1" s="180"/>
      <c r="AE1" s="180"/>
      <c r="AF1" s="180"/>
      <c r="AG1" s="180"/>
      <c r="AH1" s="180"/>
    </row>
    <row r="2" spans="1:34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40"/>
      <c r="Z2" s="180"/>
      <c r="AA2" s="180"/>
      <c r="AB2" s="180"/>
      <c r="AC2" s="180"/>
      <c r="AD2" s="180"/>
      <c r="AE2" s="180"/>
      <c r="AF2" s="180"/>
      <c r="AG2" s="180"/>
      <c r="AH2" s="180"/>
    </row>
    <row r="3" spans="1:34" ht="27.75" customHeight="1" x14ac:dyDescent="0.2">
      <c r="A3" s="133" t="s">
        <v>186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1"/>
      <c r="W3" s="132"/>
      <c r="X3" s="134"/>
      <c r="Z3" s="180"/>
      <c r="AA3" s="180"/>
      <c r="AB3" s="180"/>
      <c r="AC3" s="180"/>
      <c r="AD3" s="180"/>
      <c r="AE3" s="180"/>
      <c r="AF3" s="180"/>
      <c r="AG3" s="180"/>
      <c r="AH3" s="180"/>
    </row>
    <row r="4" spans="1:34" ht="15" hidden="1" customHeight="1" x14ac:dyDescent="0.2">
      <c r="A4" s="282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7"/>
      <c r="W4" s="277"/>
      <c r="X4" s="280"/>
      <c r="Z4" s="180"/>
      <c r="AA4" s="180"/>
      <c r="AB4" s="180"/>
      <c r="AC4" s="180"/>
      <c r="AD4" s="180"/>
      <c r="AE4" s="180"/>
      <c r="AF4" s="180"/>
      <c r="AG4" s="180"/>
      <c r="AH4" s="180"/>
    </row>
    <row r="5" spans="1:34" ht="15" hidden="1" customHeight="1" x14ac:dyDescent="0.2">
      <c r="A5" s="670" t="s">
        <v>150</v>
      </c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494" t="s">
        <v>30</v>
      </c>
      <c r="W5" s="674"/>
      <c r="X5" s="675"/>
      <c r="Z5" s="180"/>
      <c r="AA5" s="180"/>
      <c r="AB5" s="180"/>
      <c r="AC5" s="180"/>
      <c r="AD5" s="180"/>
      <c r="AE5" s="180"/>
      <c r="AF5" s="180"/>
      <c r="AG5" s="180"/>
      <c r="AH5" s="180"/>
    </row>
    <row r="6" spans="1:34" ht="15" hidden="1" customHeight="1" x14ac:dyDescent="0.2">
      <c r="A6" s="671"/>
      <c r="B6" s="502"/>
      <c r="C6" s="502"/>
      <c r="D6" s="502"/>
      <c r="E6" s="502"/>
      <c r="F6" s="502"/>
      <c r="G6" s="502"/>
      <c r="H6" s="502"/>
      <c r="I6" s="502"/>
      <c r="J6" s="502"/>
      <c r="K6" s="502"/>
      <c r="L6" s="502"/>
      <c r="M6" s="502"/>
      <c r="N6" s="502"/>
      <c r="O6" s="502"/>
      <c r="P6" s="502"/>
      <c r="Q6" s="502"/>
      <c r="R6" s="502"/>
      <c r="S6" s="502"/>
      <c r="T6" s="502"/>
      <c r="U6" s="502"/>
      <c r="V6" s="495"/>
      <c r="W6" s="495"/>
      <c r="X6" s="676"/>
      <c r="Z6" s="180"/>
      <c r="AA6" s="180"/>
      <c r="AB6" s="180"/>
      <c r="AC6" s="180"/>
      <c r="AD6" s="180"/>
      <c r="AE6" s="180"/>
      <c r="AF6" s="180"/>
      <c r="AG6" s="180"/>
      <c r="AH6" s="180"/>
    </row>
    <row r="7" spans="1:34" ht="15" hidden="1" customHeight="1" x14ac:dyDescent="0.2">
      <c r="A7" s="135" t="s">
        <v>31</v>
      </c>
      <c r="B7" s="136">
        <f>Pedido!B3</f>
        <v>0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 t="s">
        <v>60</v>
      </c>
      <c r="U7" s="281"/>
      <c r="V7" s="677">
        <f>Pedido!V3</f>
        <v>0</v>
      </c>
      <c r="W7" s="677"/>
      <c r="X7" s="678"/>
      <c r="Z7" s="180"/>
      <c r="AA7" s="180"/>
      <c r="AB7" s="180"/>
      <c r="AC7" s="180"/>
      <c r="AD7" s="180"/>
      <c r="AE7" s="180"/>
      <c r="AF7" s="180"/>
      <c r="AG7" s="180"/>
      <c r="AH7" s="180"/>
    </row>
    <row r="8" spans="1:34" ht="15" customHeight="1" x14ac:dyDescent="0.2">
      <c r="A8" s="111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12"/>
      <c r="Z8" s="180"/>
      <c r="AA8" s="180"/>
      <c r="AB8" s="180"/>
      <c r="AC8" s="180"/>
      <c r="AD8" s="180"/>
      <c r="AE8" s="180"/>
      <c r="AF8" s="180"/>
      <c r="AG8" s="180"/>
      <c r="AH8" s="180"/>
    </row>
    <row r="9" spans="1:34" s="30" customFormat="1" ht="15" customHeight="1" x14ac:dyDescent="0.2">
      <c r="A9" s="111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2"/>
      <c r="Y9" s="95"/>
      <c r="Z9" s="107"/>
      <c r="AA9" s="107"/>
      <c r="AB9" s="107"/>
      <c r="AC9" s="107"/>
      <c r="AD9" s="107"/>
      <c r="AE9" s="107"/>
      <c r="AF9" s="107"/>
      <c r="AG9" s="107"/>
      <c r="AH9" s="107"/>
    </row>
    <row r="10" spans="1:34" s="30" customFormat="1" ht="15" customHeight="1" x14ac:dyDescent="0.2">
      <c r="A10" s="111"/>
      <c r="B10" s="109"/>
      <c r="C10" s="12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 t="s">
        <v>263</v>
      </c>
      <c r="V10" s="616"/>
      <c r="W10" s="616"/>
      <c r="X10" s="617"/>
      <c r="Y10" s="95"/>
      <c r="Z10" s="107"/>
      <c r="AA10" s="107"/>
      <c r="AB10" s="107"/>
      <c r="AC10" s="107"/>
      <c r="AD10" s="107"/>
      <c r="AE10" s="107"/>
      <c r="AF10" s="107"/>
      <c r="AG10" s="107"/>
      <c r="AH10" s="107"/>
    </row>
    <row r="11" spans="1:34" s="30" customFormat="1" ht="18.95" customHeight="1" x14ac:dyDescent="0.2">
      <c r="A11" s="110" t="s">
        <v>31</v>
      </c>
      <c r="B11" s="141">
        <f>Pedido!B3</f>
        <v>0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2" t="s">
        <v>60</v>
      </c>
      <c r="U11" s="283"/>
      <c r="V11" s="672"/>
      <c r="W11" s="672"/>
      <c r="X11" s="673"/>
      <c r="Y11" s="95"/>
      <c r="Z11" s="107"/>
      <c r="AA11" s="107"/>
      <c r="AB11" s="107"/>
      <c r="AC11" s="107"/>
      <c r="AD11" s="107"/>
      <c r="AE11" s="107"/>
      <c r="AF11" s="107"/>
      <c r="AG11" s="107"/>
      <c r="AH11" s="107"/>
    </row>
    <row r="12" spans="1:34" s="30" customFormat="1" ht="15" customHeight="1" x14ac:dyDescent="0.2">
      <c r="A12" s="433" t="s">
        <v>56</v>
      </c>
      <c r="B12" s="434"/>
      <c r="C12" s="482"/>
      <c r="D12" s="320" t="s">
        <v>53</v>
      </c>
      <c r="E12" s="320"/>
      <c r="F12" s="325" t="s">
        <v>184</v>
      </c>
      <c r="G12" s="326"/>
      <c r="H12" s="320" t="s">
        <v>107</v>
      </c>
      <c r="I12" s="320"/>
      <c r="J12" s="320" t="s">
        <v>29</v>
      </c>
      <c r="K12" s="320"/>
      <c r="L12" s="320" t="s">
        <v>152</v>
      </c>
      <c r="M12" s="320"/>
      <c r="N12" s="325" t="s">
        <v>211</v>
      </c>
      <c r="O12" s="326"/>
      <c r="P12" s="325" t="s">
        <v>288</v>
      </c>
      <c r="Q12" s="326"/>
      <c r="R12" s="321" t="s">
        <v>291</v>
      </c>
      <c r="S12" s="322"/>
      <c r="T12" s="321" t="s">
        <v>292</v>
      </c>
      <c r="U12" s="322"/>
      <c r="V12" s="85" t="s">
        <v>28</v>
      </c>
      <c r="W12" s="618" t="s">
        <v>156</v>
      </c>
      <c r="X12" s="619"/>
      <c r="Y12" s="95"/>
      <c r="Z12" s="107"/>
      <c r="AA12" s="107"/>
      <c r="AB12" s="107"/>
      <c r="AC12" s="107"/>
      <c r="AD12" s="107"/>
      <c r="AE12" s="107"/>
      <c r="AF12" s="107"/>
      <c r="AG12" s="107"/>
      <c r="AH12" s="107"/>
    </row>
    <row r="13" spans="1:34" s="30" customFormat="1" ht="15" customHeight="1" x14ac:dyDescent="0.2">
      <c r="A13" s="292" t="s">
        <v>50</v>
      </c>
      <c r="B13" s="293"/>
      <c r="C13" s="312"/>
      <c r="D13" s="332">
        <f>Pedido!D9</f>
        <v>0</v>
      </c>
      <c r="E13" s="333"/>
      <c r="F13" s="332">
        <f>Pedido!F9</f>
        <v>0</v>
      </c>
      <c r="G13" s="333"/>
      <c r="H13" s="332">
        <f>Pedido!H9</f>
        <v>0</v>
      </c>
      <c r="I13" s="333"/>
      <c r="J13" s="332">
        <f>Pedido!J9</f>
        <v>0</v>
      </c>
      <c r="K13" s="333"/>
      <c r="L13" s="332">
        <f>Pedido!L9</f>
        <v>0</v>
      </c>
      <c r="M13" s="333"/>
      <c r="N13" s="332">
        <f>Pedido!N9</f>
        <v>0</v>
      </c>
      <c r="O13" s="333"/>
      <c r="P13" s="294">
        <f>Pedido!P9</f>
        <v>0</v>
      </c>
      <c r="Q13" s="296"/>
      <c r="R13" s="332">
        <f>Pedido!R9</f>
        <v>0</v>
      </c>
      <c r="S13" s="333"/>
      <c r="T13" s="294">
        <f>Pedido!T9</f>
        <v>0</v>
      </c>
      <c r="U13" s="296"/>
      <c r="V13" s="115">
        <f>Pedido!X9</f>
        <v>0</v>
      </c>
      <c r="W13" s="294"/>
      <c r="X13" s="296"/>
      <c r="Y13" s="95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34" s="30" customFormat="1" ht="15" customHeight="1" x14ac:dyDescent="0.2">
      <c r="A14" s="292" t="s">
        <v>144</v>
      </c>
      <c r="B14" s="293"/>
      <c r="C14" s="312"/>
      <c r="D14" s="332">
        <f>Pedido!D10</f>
        <v>0</v>
      </c>
      <c r="E14" s="333"/>
      <c r="F14" s="332">
        <f>Pedido!F10</f>
        <v>0</v>
      </c>
      <c r="G14" s="333"/>
      <c r="H14" s="332">
        <f>Pedido!H10</f>
        <v>0</v>
      </c>
      <c r="I14" s="333"/>
      <c r="J14" s="332">
        <f>Pedido!J10</f>
        <v>0</v>
      </c>
      <c r="K14" s="333"/>
      <c r="L14" s="332">
        <f>Pedido!L10</f>
        <v>0</v>
      </c>
      <c r="M14" s="333"/>
      <c r="N14" s="332">
        <f>Pedido!N10</f>
        <v>0</v>
      </c>
      <c r="O14" s="333"/>
      <c r="P14" s="294">
        <f>Pedido!P10</f>
        <v>0</v>
      </c>
      <c r="Q14" s="296"/>
      <c r="R14" s="332">
        <f>Pedido!R10</f>
        <v>0</v>
      </c>
      <c r="S14" s="333"/>
      <c r="T14" s="294">
        <f>Pedido!T10</f>
        <v>0</v>
      </c>
      <c r="U14" s="296"/>
      <c r="V14" s="115">
        <f>Pedido!X10</f>
        <v>0</v>
      </c>
      <c r="W14" s="294"/>
      <c r="X14" s="296"/>
      <c r="Y14" s="95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34" s="30" customFormat="1" ht="15" customHeight="1" x14ac:dyDescent="0.2">
      <c r="A15" s="435" t="s">
        <v>49</v>
      </c>
      <c r="B15" s="436"/>
      <c r="C15" s="437"/>
      <c r="D15" s="332">
        <f>Pedido!D11</f>
        <v>0</v>
      </c>
      <c r="E15" s="333"/>
      <c r="F15" s="332">
        <f>Pedido!F11</f>
        <v>0</v>
      </c>
      <c r="G15" s="333"/>
      <c r="H15" s="332">
        <f>Pedido!H11</f>
        <v>0</v>
      </c>
      <c r="I15" s="333"/>
      <c r="J15" s="332">
        <f>Pedido!J11</f>
        <v>0</v>
      </c>
      <c r="K15" s="333"/>
      <c r="L15" s="332">
        <f>Pedido!L11</f>
        <v>0</v>
      </c>
      <c r="M15" s="333"/>
      <c r="N15" s="332">
        <f>Pedido!N11</f>
        <v>0</v>
      </c>
      <c r="O15" s="333"/>
      <c r="P15" s="294">
        <f>Pedido!P11</f>
        <v>0</v>
      </c>
      <c r="Q15" s="296"/>
      <c r="R15" s="332">
        <f>Pedido!R11</f>
        <v>0</v>
      </c>
      <c r="S15" s="333"/>
      <c r="T15" s="294">
        <f>Pedido!T11</f>
        <v>0</v>
      </c>
      <c r="U15" s="296"/>
      <c r="V15" s="115">
        <f>Pedido!X11</f>
        <v>0</v>
      </c>
      <c r="W15" s="318"/>
      <c r="X15" s="319"/>
      <c r="Y15" s="95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30" customFormat="1" ht="15" customHeight="1" x14ac:dyDescent="0.2">
      <c r="A16" s="435" t="s">
        <v>51</v>
      </c>
      <c r="B16" s="436"/>
      <c r="C16" s="437"/>
      <c r="D16" s="332">
        <f>Pedido!D12</f>
        <v>0</v>
      </c>
      <c r="E16" s="333"/>
      <c r="F16" s="332">
        <f>Pedido!F12</f>
        <v>0</v>
      </c>
      <c r="G16" s="333"/>
      <c r="H16" s="332">
        <f>Pedido!H12</f>
        <v>0</v>
      </c>
      <c r="I16" s="333"/>
      <c r="J16" s="332">
        <f>Pedido!J12</f>
        <v>0</v>
      </c>
      <c r="K16" s="333"/>
      <c r="L16" s="332">
        <f>Pedido!L12</f>
        <v>0</v>
      </c>
      <c r="M16" s="333"/>
      <c r="N16" s="332">
        <f>Pedido!N12</f>
        <v>0</v>
      </c>
      <c r="O16" s="333"/>
      <c r="P16" s="294">
        <f>Pedido!P12</f>
        <v>0</v>
      </c>
      <c r="Q16" s="296"/>
      <c r="R16" s="332">
        <f>Pedido!R12</f>
        <v>0</v>
      </c>
      <c r="S16" s="333"/>
      <c r="T16" s="294">
        <f>Pedido!T12</f>
        <v>0</v>
      </c>
      <c r="U16" s="296"/>
      <c r="V16" s="115">
        <f>Pedido!X12</f>
        <v>0</v>
      </c>
      <c r="W16" s="318"/>
      <c r="X16" s="319"/>
      <c r="Y16" s="95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s="30" customFormat="1" ht="15" customHeight="1" x14ac:dyDescent="0.2">
      <c r="A17" s="435" t="s">
        <v>27</v>
      </c>
      <c r="B17" s="436"/>
      <c r="C17" s="437"/>
      <c r="D17" s="332">
        <f>Pedido!D13</f>
        <v>0</v>
      </c>
      <c r="E17" s="333"/>
      <c r="F17" s="332">
        <f>Pedido!F13</f>
        <v>0</v>
      </c>
      <c r="G17" s="333"/>
      <c r="H17" s="332">
        <f>Pedido!H13</f>
        <v>0</v>
      </c>
      <c r="I17" s="333"/>
      <c r="J17" s="332">
        <f>Pedido!J13</f>
        <v>0</v>
      </c>
      <c r="K17" s="333"/>
      <c r="L17" s="332">
        <f>Pedido!L13</f>
        <v>0</v>
      </c>
      <c r="M17" s="333"/>
      <c r="N17" s="332">
        <f>Pedido!N13</f>
        <v>0</v>
      </c>
      <c r="O17" s="333"/>
      <c r="P17" s="294">
        <f>Pedido!P13</f>
        <v>0</v>
      </c>
      <c r="Q17" s="296"/>
      <c r="R17" s="332">
        <f>Pedido!R13</f>
        <v>0</v>
      </c>
      <c r="S17" s="333"/>
      <c r="T17" s="294">
        <f>Pedido!T13</f>
        <v>0</v>
      </c>
      <c r="U17" s="296"/>
      <c r="V17" s="115">
        <f>Pedido!X13</f>
        <v>0</v>
      </c>
      <c r="W17" s="318"/>
      <c r="X17" s="319"/>
      <c r="Y17" s="95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s="30" customFormat="1" ht="15" customHeight="1" x14ac:dyDescent="0.2">
      <c r="A18" s="435" t="s">
        <v>85</v>
      </c>
      <c r="B18" s="436"/>
      <c r="C18" s="437"/>
      <c r="D18" s="332">
        <f>Pedido!D14</f>
        <v>0</v>
      </c>
      <c r="E18" s="333"/>
      <c r="F18" s="332">
        <f>Pedido!F14</f>
        <v>0</v>
      </c>
      <c r="G18" s="333"/>
      <c r="H18" s="332">
        <f>Pedido!H14</f>
        <v>0</v>
      </c>
      <c r="I18" s="333"/>
      <c r="J18" s="332">
        <f>Pedido!J14</f>
        <v>0</v>
      </c>
      <c r="K18" s="333"/>
      <c r="L18" s="332">
        <f>Pedido!L14</f>
        <v>0</v>
      </c>
      <c r="M18" s="333"/>
      <c r="N18" s="332">
        <f>Pedido!N14</f>
        <v>0</v>
      </c>
      <c r="O18" s="333"/>
      <c r="P18" s="294">
        <f>Pedido!P14</f>
        <v>0</v>
      </c>
      <c r="Q18" s="296"/>
      <c r="R18" s="332">
        <f>Pedido!R14</f>
        <v>0</v>
      </c>
      <c r="S18" s="333"/>
      <c r="T18" s="294">
        <f>Pedido!T14</f>
        <v>0</v>
      </c>
      <c r="U18" s="296"/>
      <c r="V18" s="115">
        <f>Pedido!X14</f>
        <v>0</v>
      </c>
      <c r="W18" s="318"/>
      <c r="X18" s="319"/>
      <c r="Y18" s="95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s="30" customFormat="1" ht="15" customHeight="1" x14ac:dyDescent="0.2">
      <c r="A19" s="433" t="s">
        <v>212</v>
      </c>
      <c r="B19" s="434"/>
      <c r="C19" s="434"/>
      <c r="D19" s="320" t="s">
        <v>53</v>
      </c>
      <c r="E19" s="320"/>
      <c r="F19" s="325" t="s">
        <v>184</v>
      </c>
      <c r="G19" s="326"/>
      <c r="H19" s="320" t="s">
        <v>107</v>
      </c>
      <c r="I19" s="320"/>
      <c r="J19" s="348" t="s">
        <v>205</v>
      </c>
      <c r="K19" s="355"/>
      <c r="L19" s="320" t="s">
        <v>152</v>
      </c>
      <c r="M19" s="320"/>
      <c r="N19" s="325" t="s">
        <v>211</v>
      </c>
      <c r="O19" s="326"/>
      <c r="P19" s="325" t="s">
        <v>288</v>
      </c>
      <c r="Q19" s="326"/>
      <c r="R19" s="321" t="s">
        <v>291</v>
      </c>
      <c r="S19" s="322"/>
      <c r="T19" s="321" t="s">
        <v>292</v>
      </c>
      <c r="U19" s="322"/>
      <c r="V19" s="85" t="s">
        <v>28</v>
      </c>
      <c r="W19" s="618" t="s">
        <v>156</v>
      </c>
      <c r="X19" s="619"/>
      <c r="Y19" s="289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s="30" customFormat="1" ht="15" customHeight="1" x14ac:dyDescent="0.2">
      <c r="A20" s="292" t="s">
        <v>213</v>
      </c>
      <c r="B20" s="293"/>
      <c r="C20" s="312"/>
      <c r="D20" s="327">
        <f>Pedido!D16</f>
        <v>0</v>
      </c>
      <c r="E20" s="328"/>
      <c r="F20" s="327">
        <f>Pedido!F16</f>
        <v>0</v>
      </c>
      <c r="G20" s="328"/>
      <c r="H20" s="327">
        <f>Pedido!H16</f>
        <v>0</v>
      </c>
      <c r="I20" s="328"/>
      <c r="J20" s="327">
        <f>Pedido!J16</f>
        <v>0</v>
      </c>
      <c r="K20" s="328"/>
      <c r="L20" s="327">
        <f>Pedido!L16</f>
        <v>0</v>
      </c>
      <c r="M20" s="328"/>
      <c r="N20" s="327">
        <f>Pedido!N16</f>
        <v>0</v>
      </c>
      <c r="O20" s="328"/>
      <c r="P20" s="589"/>
      <c r="Q20" s="590"/>
      <c r="R20" s="590"/>
      <c r="S20" s="590"/>
      <c r="T20" s="590"/>
      <c r="U20" s="591"/>
      <c r="V20" s="115">
        <f>Pedido!X16</f>
        <v>0</v>
      </c>
      <c r="W20" s="294"/>
      <c r="X20" s="296"/>
      <c r="Y20" s="171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s="30" customFormat="1" ht="15" customHeight="1" x14ac:dyDescent="0.2">
      <c r="A21" s="292" t="s">
        <v>264</v>
      </c>
      <c r="B21" s="293"/>
      <c r="C21" s="312"/>
      <c r="D21" s="327">
        <f>Pedido!D17</f>
        <v>0</v>
      </c>
      <c r="E21" s="328"/>
      <c r="F21" s="327">
        <f>Pedido!F17</f>
        <v>0</v>
      </c>
      <c r="G21" s="328"/>
      <c r="H21" s="327">
        <f>Pedido!H17</f>
        <v>0</v>
      </c>
      <c r="I21" s="328"/>
      <c r="J21" s="327">
        <f>Pedido!J17</f>
        <v>0</v>
      </c>
      <c r="K21" s="328"/>
      <c r="L21" s="327">
        <f>Pedido!L17</f>
        <v>0</v>
      </c>
      <c r="M21" s="328"/>
      <c r="N21" s="327">
        <f>Pedido!N17</f>
        <v>0</v>
      </c>
      <c r="O21" s="328"/>
      <c r="P21" s="592"/>
      <c r="Q21" s="593"/>
      <c r="R21" s="593"/>
      <c r="S21" s="593"/>
      <c r="T21" s="593"/>
      <c r="U21" s="594"/>
      <c r="V21" s="115">
        <f>Pedido!X17</f>
        <v>0</v>
      </c>
      <c r="W21" s="294"/>
      <c r="X21" s="296"/>
      <c r="Y21" s="171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s="107" customFormat="1" ht="15" customHeight="1" x14ac:dyDescent="0.2">
      <c r="A22" s="292" t="s">
        <v>214</v>
      </c>
      <c r="B22" s="293"/>
      <c r="C22" s="312"/>
      <c r="D22" s="327">
        <f>Pedido!D18</f>
        <v>0</v>
      </c>
      <c r="E22" s="328"/>
      <c r="F22" s="327">
        <f>Pedido!F18</f>
        <v>0</v>
      </c>
      <c r="G22" s="328"/>
      <c r="H22" s="327">
        <f>Pedido!H18</f>
        <v>0</v>
      </c>
      <c r="I22" s="328"/>
      <c r="J22" s="327">
        <f>Pedido!J18</f>
        <v>0</v>
      </c>
      <c r="K22" s="328"/>
      <c r="L22" s="327">
        <f>Pedido!L18</f>
        <v>0</v>
      </c>
      <c r="M22" s="328"/>
      <c r="N22" s="327">
        <f>Pedido!N18</f>
        <v>0</v>
      </c>
      <c r="O22" s="328"/>
      <c r="P22" s="595"/>
      <c r="Q22" s="596"/>
      <c r="R22" s="596"/>
      <c r="S22" s="596"/>
      <c r="T22" s="596"/>
      <c r="U22" s="597"/>
      <c r="V22" s="115">
        <f>SUM(D22:K22)</f>
        <v>0</v>
      </c>
      <c r="W22" s="294"/>
      <c r="X22" s="296"/>
      <c r="Y22" s="171"/>
    </row>
    <row r="23" spans="1:34" s="30" customFormat="1" ht="15" customHeight="1" x14ac:dyDescent="0.2">
      <c r="A23" s="433" t="s">
        <v>140</v>
      </c>
      <c r="B23" s="434"/>
      <c r="C23" s="482"/>
      <c r="D23" s="320" t="s">
        <v>53</v>
      </c>
      <c r="E23" s="320"/>
      <c r="F23" s="325" t="s">
        <v>184</v>
      </c>
      <c r="G23" s="326"/>
      <c r="H23" s="320" t="s">
        <v>107</v>
      </c>
      <c r="I23" s="320"/>
      <c r="J23" s="320" t="s">
        <v>29</v>
      </c>
      <c r="K23" s="320"/>
      <c r="L23" s="320" t="s">
        <v>152</v>
      </c>
      <c r="M23" s="320"/>
      <c r="N23" s="325" t="s">
        <v>211</v>
      </c>
      <c r="O23" s="326"/>
      <c r="P23" s="325" t="s">
        <v>288</v>
      </c>
      <c r="Q23" s="326"/>
      <c r="R23" s="321" t="s">
        <v>291</v>
      </c>
      <c r="S23" s="322"/>
      <c r="T23" s="321" t="s">
        <v>292</v>
      </c>
      <c r="U23" s="322"/>
      <c r="V23" s="85" t="s">
        <v>28</v>
      </c>
      <c r="W23" s="618" t="s">
        <v>156</v>
      </c>
      <c r="X23" s="619"/>
      <c r="Y23" s="95"/>
      <c r="Z23" s="107"/>
      <c r="AA23" s="107"/>
      <c r="AB23" s="107"/>
      <c r="AC23" s="107"/>
      <c r="AD23" s="107"/>
      <c r="AE23" s="107"/>
      <c r="AF23" s="107"/>
      <c r="AG23" s="107"/>
      <c r="AH23" s="107"/>
    </row>
    <row r="24" spans="1:34" s="30" customFormat="1" ht="15" customHeight="1" x14ac:dyDescent="0.2">
      <c r="A24" s="516" t="s">
        <v>315</v>
      </c>
      <c r="B24" s="517"/>
      <c r="C24" s="518"/>
      <c r="D24" s="332">
        <f>Pedido!D20</f>
        <v>0</v>
      </c>
      <c r="E24" s="333"/>
      <c r="F24" s="332">
        <f>Pedido!F20</f>
        <v>0</v>
      </c>
      <c r="G24" s="333"/>
      <c r="H24" s="332">
        <f>Pedido!H20</f>
        <v>0</v>
      </c>
      <c r="I24" s="333"/>
      <c r="J24" s="332">
        <f>Pedido!J20</f>
        <v>0</v>
      </c>
      <c r="K24" s="333"/>
      <c r="L24" s="332">
        <f>Pedido!L20</f>
        <v>0</v>
      </c>
      <c r="M24" s="333"/>
      <c r="N24" s="332">
        <f>Pedido!N20</f>
        <v>0</v>
      </c>
      <c r="O24" s="333"/>
      <c r="P24" s="332">
        <f>Pedido!P20</f>
        <v>0</v>
      </c>
      <c r="Q24" s="333"/>
      <c r="R24" s="332">
        <f>Pedido!N20</f>
        <v>0</v>
      </c>
      <c r="S24" s="333"/>
      <c r="T24" s="332">
        <f>Pedido!T20</f>
        <v>0</v>
      </c>
      <c r="U24" s="333"/>
      <c r="V24" s="115">
        <f>Pedido!X20</f>
        <v>0</v>
      </c>
      <c r="W24" s="294"/>
      <c r="X24" s="296"/>
      <c r="Y24" s="172"/>
      <c r="Z24" s="107"/>
      <c r="AA24" s="107"/>
      <c r="AB24" s="107"/>
      <c r="AC24" s="107"/>
      <c r="AD24" s="107"/>
      <c r="AE24" s="107"/>
      <c r="AF24" s="107"/>
      <c r="AG24" s="107"/>
      <c r="AH24" s="107"/>
    </row>
    <row r="25" spans="1:34" s="30" customFormat="1" ht="15" customHeight="1" x14ac:dyDescent="0.2">
      <c r="A25" s="516" t="s">
        <v>316</v>
      </c>
      <c r="B25" s="517"/>
      <c r="C25" s="518"/>
      <c r="D25" s="332">
        <f>Pedido!D21</f>
        <v>0</v>
      </c>
      <c r="E25" s="333"/>
      <c r="F25" s="332">
        <f>Pedido!F21</f>
        <v>0</v>
      </c>
      <c r="G25" s="333"/>
      <c r="H25" s="332">
        <f>Pedido!H21</f>
        <v>0</v>
      </c>
      <c r="I25" s="333"/>
      <c r="J25" s="332">
        <f>Pedido!J21</f>
        <v>0</v>
      </c>
      <c r="K25" s="333"/>
      <c r="L25" s="332">
        <f>Pedido!L21</f>
        <v>0</v>
      </c>
      <c r="M25" s="333"/>
      <c r="N25" s="332">
        <f>Pedido!N21</f>
        <v>0</v>
      </c>
      <c r="O25" s="333"/>
      <c r="P25" s="332">
        <f>Pedido!P21</f>
        <v>0</v>
      </c>
      <c r="Q25" s="333"/>
      <c r="R25" s="332">
        <f>Pedido!N21</f>
        <v>0</v>
      </c>
      <c r="S25" s="333"/>
      <c r="T25" s="332">
        <f>Pedido!T21</f>
        <v>0</v>
      </c>
      <c r="U25" s="333"/>
      <c r="V25" s="115">
        <f>Pedido!X21</f>
        <v>0</v>
      </c>
      <c r="W25" s="294"/>
      <c r="X25" s="296"/>
      <c r="Y25" s="172"/>
      <c r="Z25" s="107"/>
      <c r="AA25" s="107"/>
      <c r="AB25" s="107"/>
      <c r="AC25" s="107"/>
      <c r="AD25" s="107"/>
      <c r="AE25" s="107"/>
      <c r="AF25" s="107"/>
      <c r="AG25" s="107"/>
      <c r="AH25" s="107"/>
    </row>
    <row r="26" spans="1:34" s="30" customFormat="1" ht="15" customHeight="1" x14ac:dyDescent="0.2">
      <c r="A26" s="435" t="s">
        <v>317</v>
      </c>
      <c r="B26" s="436"/>
      <c r="C26" s="437"/>
      <c r="D26" s="332">
        <f>Pedido!D22</f>
        <v>0</v>
      </c>
      <c r="E26" s="333"/>
      <c r="F26" s="332">
        <f>Pedido!F22</f>
        <v>0</v>
      </c>
      <c r="G26" s="333"/>
      <c r="H26" s="332">
        <f>Pedido!H22</f>
        <v>0</v>
      </c>
      <c r="I26" s="333"/>
      <c r="J26" s="332">
        <f>Pedido!J22</f>
        <v>0</v>
      </c>
      <c r="K26" s="333"/>
      <c r="L26" s="332">
        <f>Pedido!L22</f>
        <v>0</v>
      </c>
      <c r="M26" s="333"/>
      <c r="N26" s="332">
        <f>Pedido!N22</f>
        <v>0</v>
      </c>
      <c r="O26" s="333"/>
      <c r="P26" s="332">
        <f>Pedido!P22</f>
        <v>0</v>
      </c>
      <c r="Q26" s="333"/>
      <c r="R26" s="332">
        <f>Pedido!N22</f>
        <v>0</v>
      </c>
      <c r="S26" s="333"/>
      <c r="T26" s="332">
        <f>Pedido!T22</f>
        <v>0</v>
      </c>
      <c r="U26" s="333"/>
      <c r="V26" s="115">
        <f>Pedido!X22</f>
        <v>0</v>
      </c>
      <c r="W26" s="294"/>
      <c r="X26" s="296"/>
      <c r="Y26" s="172"/>
      <c r="Z26" s="107"/>
      <c r="AA26" s="107"/>
      <c r="AB26" s="107"/>
      <c r="AC26" s="107"/>
      <c r="AD26" s="107"/>
      <c r="AE26" s="107"/>
      <c r="AF26" s="107"/>
      <c r="AG26" s="107"/>
      <c r="AH26" s="107"/>
    </row>
    <row r="27" spans="1:34" s="30" customFormat="1" ht="15" customHeight="1" x14ac:dyDescent="0.2">
      <c r="A27" s="435" t="s">
        <v>318</v>
      </c>
      <c r="B27" s="436"/>
      <c r="C27" s="437"/>
      <c r="D27" s="332">
        <f>Pedido!D23</f>
        <v>0</v>
      </c>
      <c r="E27" s="333"/>
      <c r="F27" s="332">
        <f>Pedido!F23</f>
        <v>0</v>
      </c>
      <c r="G27" s="333"/>
      <c r="H27" s="332">
        <f>Pedido!H23</f>
        <v>0</v>
      </c>
      <c r="I27" s="333"/>
      <c r="J27" s="332">
        <f>Pedido!J23</f>
        <v>0</v>
      </c>
      <c r="K27" s="333"/>
      <c r="L27" s="332">
        <f>Pedido!L23</f>
        <v>0</v>
      </c>
      <c r="M27" s="333"/>
      <c r="N27" s="332">
        <f>Pedido!N23</f>
        <v>0</v>
      </c>
      <c r="O27" s="333"/>
      <c r="P27" s="332">
        <f>Pedido!P23</f>
        <v>0</v>
      </c>
      <c r="Q27" s="333"/>
      <c r="R27" s="332">
        <f>Pedido!N23</f>
        <v>0</v>
      </c>
      <c r="S27" s="333"/>
      <c r="T27" s="332">
        <f>Pedido!T23</f>
        <v>0</v>
      </c>
      <c r="U27" s="333"/>
      <c r="V27" s="115">
        <f>Pedido!X23</f>
        <v>0</v>
      </c>
      <c r="W27" s="294"/>
      <c r="X27" s="296"/>
      <c r="Y27" s="172"/>
      <c r="Z27" s="107"/>
      <c r="AA27" s="107"/>
      <c r="AB27" s="107"/>
      <c r="AC27" s="107"/>
      <c r="AD27" s="107"/>
      <c r="AE27" s="107"/>
      <c r="AF27" s="107"/>
      <c r="AG27" s="107"/>
      <c r="AH27" s="107"/>
    </row>
    <row r="28" spans="1:34" s="30" customFormat="1" ht="15" customHeight="1" x14ac:dyDescent="0.2">
      <c r="A28" s="516" t="s">
        <v>319</v>
      </c>
      <c r="B28" s="517"/>
      <c r="C28" s="518"/>
      <c r="D28" s="332">
        <f>Pedido!D24</f>
        <v>0</v>
      </c>
      <c r="E28" s="333"/>
      <c r="F28" s="332">
        <f>Pedido!F24</f>
        <v>0</v>
      </c>
      <c r="G28" s="333"/>
      <c r="H28" s="332">
        <f>Pedido!H24</f>
        <v>0</v>
      </c>
      <c r="I28" s="333"/>
      <c r="J28" s="332">
        <f>Pedido!J24</f>
        <v>0</v>
      </c>
      <c r="K28" s="333"/>
      <c r="L28" s="332">
        <f>Pedido!L24</f>
        <v>0</v>
      </c>
      <c r="M28" s="333"/>
      <c r="N28" s="332">
        <f>Pedido!N24</f>
        <v>0</v>
      </c>
      <c r="O28" s="333"/>
      <c r="P28" s="332">
        <f>Pedido!P24</f>
        <v>0</v>
      </c>
      <c r="Q28" s="333"/>
      <c r="R28" s="332">
        <f>Pedido!N24</f>
        <v>0</v>
      </c>
      <c r="S28" s="333"/>
      <c r="T28" s="332">
        <f>Pedido!T24</f>
        <v>0</v>
      </c>
      <c r="U28" s="333"/>
      <c r="V28" s="115">
        <f>Pedido!X24</f>
        <v>0</v>
      </c>
      <c r="W28" s="294"/>
      <c r="X28" s="296"/>
      <c r="Y28" s="172"/>
      <c r="Z28" s="107"/>
      <c r="AA28" s="107"/>
      <c r="AB28" s="107"/>
      <c r="AC28" s="107"/>
      <c r="AD28" s="107"/>
      <c r="AE28" s="107"/>
      <c r="AF28" s="107"/>
      <c r="AG28" s="107"/>
      <c r="AH28" s="107"/>
    </row>
    <row r="29" spans="1:34" s="30" customFormat="1" ht="15" customHeight="1" x14ac:dyDescent="0.2">
      <c r="A29" s="516" t="s">
        <v>320</v>
      </c>
      <c r="B29" s="517"/>
      <c r="C29" s="518"/>
      <c r="D29" s="332">
        <f>Pedido!D25</f>
        <v>0</v>
      </c>
      <c r="E29" s="333"/>
      <c r="F29" s="332">
        <f>Pedido!F25</f>
        <v>0</v>
      </c>
      <c r="G29" s="333"/>
      <c r="H29" s="332">
        <f>Pedido!H25</f>
        <v>0</v>
      </c>
      <c r="I29" s="333"/>
      <c r="J29" s="332">
        <f>Pedido!J25</f>
        <v>0</v>
      </c>
      <c r="K29" s="333"/>
      <c r="L29" s="332">
        <f>Pedido!L25</f>
        <v>0</v>
      </c>
      <c r="M29" s="333"/>
      <c r="N29" s="332">
        <f>Pedido!N25</f>
        <v>0</v>
      </c>
      <c r="O29" s="333"/>
      <c r="P29" s="332">
        <f>Pedido!P25</f>
        <v>0</v>
      </c>
      <c r="Q29" s="333"/>
      <c r="R29" s="332">
        <f>Pedido!N25</f>
        <v>0</v>
      </c>
      <c r="S29" s="333"/>
      <c r="T29" s="332">
        <f>Pedido!T25</f>
        <v>0</v>
      </c>
      <c r="U29" s="333"/>
      <c r="V29" s="115">
        <f>Pedido!X25</f>
        <v>0</v>
      </c>
      <c r="W29" s="294"/>
      <c r="X29" s="296"/>
      <c r="Y29" s="172"/>
      <c r="Z29" s="107"/>
      <c r="AA29" s="107"/>
      <c r="AB29" s="107"/>
      <c r="AC29" s="107"/>
      <c r="AD29" s="107"/>
      <c r="AE29" s="107"/>
      <c r="AF29" s="107"/>
      <c r="AG29" s="107"/>
      <c r="AH29" s="107"/>
    </row>
    <row r="30" spans="1:34" s="30" customFormat="1" ht="15" customHeight="1" x14ac:dyDescent="0.2">
      <c r="A30" s="292" t="s">
        <v>155</v>
      </c>
      <c r="B30" s="293"/>
      <c r="C30" s="312"/>
      <c r="D30" s="332">
        <f>Pedido!D26</f>
        <v>0</v>
      </c>
      <c r="E30" s="333"/>
      <c r="F30" s="332">
        <f>Pedido!F26</f>
        <v>0</v>
      </c>
      <c r="G30" s="333"/>
      <c r="H30" s="332">
        <f>Pedido!H26</f>
        <v>0</v>
      </c>
      <c r="I30" s="333"/>
      <c r="J30" s="332">
        <f>Pedido!J26</f>
        <v>0</v>
      </c>
      <c r="K30" s="333"/>
      <c r="L30" s="332">
        <f>Pedido!L26</f>
        <v>0</v>
      </c>
      <c r="M30" s="333"/>
      <c r="N30" s="332">
        <f>Pedido!N26</f>
        <v>0</v>
      </c>
      <c r="O30" s="333"/>
      <c r="P30" s="332">
        <f>Pedido!P26</f>
        <v>0</v>
      </c>
      <c r="Q30" s="333"/>
      <c r="R30" s="332">
        <f>Pedido!N26</f>
        <v>0</v>
      </c>
      <c r="S30" s="333"/>
      <c r="T30" s="332">
        <f>Pedido!T26</f>
        <v>0</v>
      </c>
      <c r="U30" s="333"/>
      <c r="V30" s="115">
        <f>Pedido!X26</f>
        <v>0</v>
      </c>
      <c r="W30" s="294"/>
      <c r="X30" s="296"/>
      <c r="Y30" s="37"/>
    </row>
    <row r="31" spans="1:34" s="30" customFormat="1" ht="15" customHeight="1" x14ac:dyDescent="0.2">
      <c r="A31" s="292" t="s">
        <v>145</v>
      </c>
      <c r="B31" s="293"/>
      <c r="C31" s="312"/>
      <c r="D31" s="332">
        <f>Pedido!D27</f>
        <v>0</v>
      </c>
      <c r="E31" s="333"/>
      <c r="F31" s="332">
        <f>Pedido!F27</f>
        <v>0</v>
      </c>
      <c r="G31" s="333"/>
      <c r="H31" s="332">
        <f>Pedido!H27</f>
        <v>0</v>
      </c>
      <c r="I31" s="333"/>
      <c r="J31" s="332">
        <f>Pedido!J27</f>
        <v>0</v>
      </c>
      <c r="K31" s="333"/>
      <c r="L31" s="332">
        <f>Pedido!L27</f>
        <v>0</v>
      </c>
      <c r="M31" s="333"/>
      <c r="N31" s="332">
        <f>Pedido!N27</f>
        <v>0</v>
      </c>
      <c r="O31" s="333"/>
      <c r="P31" s="332">
        <f>Pedido!P27</f>
        <v>0</v>
      </c>
      <c r="Q31" s="333"/>
      <c r="R31" s="332">
        <f>Pedido!N27</f>
        <v>0</v>
      </c>
      <c r="S31" s="333"/>
      <c r="T31" s="332">
        <f>Pedido!T27</f>
        <v>0</v>
      </c>
      <c r="U31" s="333"/>
      <c r="V31" s="115">
        <f>Pedido!X27</f>
        <v>0</v>
      </c>
      <c r="W31" s="294"/>
      <c r="X31" s="296"/>
      <c r="Y31" s="37"/>
    </row>
    <row r="32" spans="1:34" s="30" customFormat="1" ht="15" customHeight="1" x14ac:dyDescent="0.2">
      <c r="A32" s="292" t="s">
        <v>262</v>
      </c>
      <c r="B32" s="293"/>
      <c r="C32" s="312"/>
      <c r="D32" s="332">
        <f>Pedido!D28</f>
        <v>0</v>
      </c>
      <c r="E32" s="333"/>
      <c r="F32" s="332">
        <f>Pedido!F28</f>
        <v>0</v>
      </c>
      <c r="G32" s="333"/>
      <c r="H32" s="332">
        <f>Pedido!H28</f>
        <v>0</v>
      </c>
      <c r="I32" s="333"/>
      <c r="J32" s="332">
        <f>Pedido!J28</f>
        <v>0</v>
      </c>
      <c r="K32" s="333"/>
      <c r="L32" s="332">
        <f>Pedido!L28</f>
        <v>0</v>
      </c>
      <c r="M32" s="333"/>
      <c r="N32" s="332">
        <f>Pedido!N28</f>
        <v>0</v>
      </c>
      <c r="O32" s="333"/>
      <c r="P32" s="598"/>
      <c r="Q32" s="599"/>
      <c r="R32" s="599"/>
      <c r="S32" s="600"/>
      <c r="T32" s="332">
        <f>Pedido!T28</f>
        <v>0</v>
      </c>
      <c r="U32" s="333"/>
      <c r="V32" s="115">
        <f>Pedido!X28</f>
        <v>0</v>
      </c>
      <c r="W32" s="272"/>
      <c r="X32" s="275"/>
      <c r="Y32" s="37"/>
    </row>
    <row r="33" spans="1:34" s="30" customFormat="1" ht="15" customHeight="1" x14ac:dyDescent="0.2">
      <c r="A33" s="292" t="s">
        <v>57</v>
      </c>
      <c r="B33" s="293"/>
      <c r="C33" s="312"/>
      <c r="D33" s="332">
        <f>Pedido!D29</f>
        <v>0</v>
      </c>
      <c r="E33" s="333"/>
      <c r="F33" s="332">
        <f>Pedido!F29</f>
        <v>0</v>
      </c>
      <c r="G33" s="333"/>
      <c r="H33" s="332">
        <f>Pedido!H29</f>
        <v>0</v>
      </c>
      <c r="I33" s="333"/>
      <c r="J33" s="332">
        <f>Pedido!J29</f>
        <v>0</v>
      </c>
      <c r="K33" s="333"/>
      <c r="L33" s="332">
        <f>Pedido!L29</f>
        <v>0</v>
      </c>
      <c r="M33" s="333"/>
      <c r="N33" s="332">
        <f>Pedido!N29</f>
        <v>0</v>
      </c>
      <c r="O33" s="333"/>
      <c r="P33" s="332">
        <f>Pedido!P29</f>
        <v>0</v>
      </c>
      <c r="Q33" s="333"/>
      <c r="R33" s="332">
        <f>Pedido!N29</f>
        <v>0</v>
      </c>
      <c r="S33" s="333"/>
      <c r="T33" s="332">
        <f>Pedido!T29</f>
        <v>0</v>
      </c>
      <c r="U33" s="333"/>
      <c r="V33" s="115">
        <f>Pedido!X29</f>
        <v>0</v>
      </c>
      <c r="W33" s="294"/>
      <c r="X33" s="296"/>
      <c r="Y33" s="37"/>
    </row>
    <row r="34" spans="1:34" s="30" customFormat="1" ht="15" customHeight="1" x14ac:dyDescent="0.2">
      <c r="A34" s="292" t="s">
        <v>146</v>
      </c>
      <c r="B34" s="293"/>
      <c r="C34" s="312"/>
      <c r="D34" s="332">
        <f>Pedido!D30</f>
        <v>0</v>
      </c>
      <c r="E34" s="333"/>
      <c r="F34" s="332">
        <f>Pedido!F30</f>
        <v>0</v>
      </c>
      <c r="G34" s="333"/>
      <c r="H34" s="332">
        <f>Pedido!H30</f>
        <v>0</v>
      </c>
      <c r="I34" s="333"/>
      <c r="J34" s="332">
        <f>Pedido!J30</f>
        <v>0</v>
      </c>
      <c r="K34" s="333"/>
      <c r="L34" s="332">
        <f>Pedido!L30</f>
        <v>0</v>
      </c>
      <c r="M34" s="333"/>
      <c r="N34" s="332">
        <f>Pedido!N30</f>
        <v>0</v>
      </c>
      <c r="O34" s="333"/>
      <c r="P34" s="332">
        <f>Pedido!P30</f>
        <v>0</v>
      </c>
      <c r="Q34" s="333"/>
      <c r="R34" s="332">
        <f>Pedido!N30</f>
        <v>0</v>
      </c>
      <c r="S34" s="333"/>
      <c r="T34" s="332">
        <f>Pedido!T30</f>
        <v>0</v>
      </c>
      <c r="U34" s="333"/>
      <c r="V34" s="115">
        <f>Pedido!X30</f>
        <v>0</v>
      </c>
      <c r="W34" s="294"/>
      <c r="X34" s="296"/>
      <c r="Y34" s="37"/>
    </row>
    <row r="35" spans="1:34" s="30" customFormat="1" ht="15" customHeight="1" x14ac:dyDescent="0.2">
      <c r="A35" s="292" t="s">
        <v>147</v>
      </c>
      <c r="B35" s="293"/>
      <c r="C35" s="312"/>
      <c r="D35" s="332">
        <f>Pedido!D31</f>
        <v>0</v>
      </c>
      <c r="E35" s="333"/>
      <c r="F35" s="332">
        <f>Pedido!F31</f>
        <v>0</v>
      </c>
      <c r="G35" s="333"/>
      <c r="H35" s="332">
        <f>Pedido!H31</f>
        <v>0</v>
      </c>
      <c r="I35" s="333"/>
      <c r="J35" s="332">
        <f>Pedido!J31</f>
        <v>0</v>
      </c>
      <c r="K35" s="333"/>
      <c r="L35" s="332">
        <f>Pedido!L31</f>
        <v>0</v>
      </c>
      <c r="M35" s="333"/>
      <c r="N35" s="332">
        <f>Pedido!N31</f>
        <v>0</v>
      </c>
      <c r="O35" s="333"/>
      <c r="P35" s="602">
        <f>Pedido!P31</f>
        <v>0</v>
      </c>
      <c r="Q35" s="603"/>
      <c r="R35" s="602">
        <f>Pedido!N31</f>
        <v>0</v>
      </c>
      <c r="S35" s="603"/>
      <c r="T35" s="602">
        <f>Pedido!T31</f>
        <v>0</v>
      </c>
      <c r="U35" s="603"/>
      <c r="V35" s="115">
        <f>Pedido!X31</f>
        <v>0</v>
      </c>
      <c r="W35" s="294"/>
      <c r="X35" s="296"/>
      <c r="Y35" s="37"/>
    </row>
    <row r="36" spans="1:34" s="30" customFormat="1" ht="15" customHeight="1" x14ac:dyDescent="0.2">
      <c r="A36" s="292" t="s">
        <v>270</v>
      </c>
      <c r="B36" s="431"/>
      <c r="C36" s="432"/>
      <c r="D36" s="595"/>
      <c r="E36" s="597"/>
      <c r="F36" s="332">
        <f>Pedido!F32</f>
        <v>0</v>
      </c>
      <c r="G36" s="333"/>
      <c r="H36" s="332">
        <f>Pedido!H32</f>
        <v>0</v>
      </c>
      <c r="I36" s="333"/>
      <c r="J36" s="332">
        <f>Pedido!J32</f>
        <v>0</v>
      </c>
      <c r="K36" s="333"/>
      <c r="L36" s="332">
        <f>Pedido!L32</f>
        <v>0</v>
      </c>
      <c r="M36" s="333"/>
      <c r="N36" s="332">
        <f>Pedido!N32</f>
        <v>0</v>
      </c>
      <c r="O36" s="669"/>
      <c r="P36" s="323"/>
      <c r="Q36" s="601"/>
      <c r="R36" s="601"/>
      <c r="S36" s="601"/>
      <c r="T36" s="318">
        <f>Pedido!T32</f>
        <v>0</v>
      </c>
      <c r="U36" s="319"/>
      <c r="V36" s="189">
        <f>Pedido!X32</f>
        <v>0</v>
      </c>
      <c r="W36" s="294"/>
      <c r="X36" s="296"/>
      <c r="Y36" s="95"/>
      <c r="Z36" s="107"/>
      <c r="AA36" s="107"/>
      <c r="AB36" s="107"/>
      <c r="AC36" s="107"/>
      <c r="AD36" s="107"/>
      <c r="AE36" s="107"/>
      <c r="AF36" s="107"/>
      <c r="AG36" s="107"/>
      <c r="AH36" s="107"/>
    </row>
    <row r="37" spans="1:34" s="30" customFormat="1" ht="15" customHeight="1" x14ac:dyDescent="0.2">
      <c r="A37" s="292" t="s">
        <v>86</v>
      </c>
      <c r="B37" s="293"/>
      <c r="C37" s="312"/>
      <c r="D37" s="614"/>
      <c r="E37" s="615"/>
      <c r="F37" s="614"/>
      <c r="G37" s="615"/>
      <c r="H37" s="614"/>
      <c r="I37" s="615"/>
      <c r="J37" s="332">
        <f>Pedido!J33</f>
        <v>0</v>
      </c>
      <c r="K37" s="333"/>
      <c r="L37" s="614"/>
      <c r="M37" s="615"/>
      <c r="N37" s="201"/>
      <c r="O37" s="201"/>
      <c r="P37" s="260"/>
      <c r="Q37" s="260"/>
      <c r="R37" s="260"/>
      <c r="S37" s="260"/>
      <c r="T37" s="667"/>
      <c r="U37" s="668"/>
      <c r="V37" s="290"/>
      <c r="W37" s="294"/>
      <c r="X37" s="296"/>
      <c r="Y37" s="95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s="30" customFormat="1" ht="15" customHeight="1" x14ac:dyDescent="0.2">
      <c r="A38" s="433" t="s">
        <v>141</v>
      </c>
      <c r="B38" s="434"/>
      <c r="C38" s="482"/>
      <c r="D38" s="320" t="s">
        <v>53</v>
      </c>
      <c r="E38" s="320"/>
      <c r="F38" s="325" t="s">
        <v>302</v>
      </c>
      <c r="G38" s="326"/>
      <c r="H38" s="320" t="s">
        <v>107</v>
      </c>
      <c r="I38" s="320"/>
      <c r="J38" s="320" t="s">
        <v>29</v>
      </c>
      <c r="K38" s="320"/>
      <c r="L38" s="320" t="s">
        <v>152</v>
      </c>
      <c r="M38" s="320"/>
      <c r="N38" s="321" t="s">
        <v>301</v>
      </c>
      <c r="O38" s="322"/>
      <c r="P38" s="325" t="s">
        <v>303</v>
      </c>
      <c r="Q38" s="326"/>
      <c r="R38" s="321" t="s">
        <v>291</v>
      </c>
      <c r="S38" s="322"/>
      <c r="T38" s="321" t="s">
        <v>292</v>
      </c>
      <c r="U38" s="322"/>
      <c r="V38" s="85" t="s">
        <v>28</v>
      </c>
      <c r="W38" s="618" t="s">
        <v>156</v>
      </c>
      <c r="X38" s="619"/>
      <c r="Y38" s="95"/>
      <c r="Z38" s="107"/>
      <c r="AA38" s="107"/>
      <c r="AB38" s="107"/>
      <c r="AC38" s="107"/>
      <c r="AD38" s="107"/>
      <c r="AE38" s="107"/>
      <c r="AF38" s="107"/>
      <c r="AG38" s="107"/>
      <c r="AH38" s="107"/>
    </row>
    <row r="39" spans="1:34" s="30" customFormat="1" ht="15" customHeight="1" x14ac:dyDescent="0.2">
      <c r="A39" s="435" t="s">
        <v>206</v>
      </c>
      <c r="B39" s="436"/>
      <c r="C39" s="437"/>
      <c r="D39" s="332">
        <f>Pedido!D35</f>
        <v>0</v>
      </c>
      <c r="E39" s="333"/>
      <c r="F39" s="332">
        <f>Pedido!F35</f>
        <v>0</v>
      </c>
      <c r="G39" s="333"/>
      <c r="H39" s="332">
        <f>Pedido!H35</f>
        <v>0</v>
      </c>
      <c r="I39" s="333"/>
      <c r="J39" s="332">
        <f>Pedido!J35</f>
        <v>0</v>
      </c>
      <c r="K39" s="333"/>
      <c r="L39" s="332">
        <f>Pedido!L35</f>
        <v>0</v>
      </c>
      <c r="M39" s="333"/>
      <c r="N39" s="332">
        <f>Pedido!N35</f>
        <v>0</v>
      </c>
      <c r="O39" s="333"/>
      <c r="P39" s="332">
        <f>Pedido!P35</f>
        <v>0</v>
      </c>
      <c r="Q39" s="333"/>
      <c r="R39" s="332">
        <f>Pedido!N35</f>
        <v>0</v>
      </c>
      <c r="S39" s="333"/>
      <c r="T39" s="332">
        <f>Pedido!T35</f>
        <v>0</v>
      </c>
      <c r="U39" s="333"/>
      <c r="V39" s="115">
        <f>Pedido!X35</f>
        <v>0</v>
      </c>
      <c r="W39" s="294"/>
      <c r="X39" s="296"/>
      <c r="Y39" s="95"/>
      <c r="Z39" s="107"/>
      <c r="AA39" s="107"/>
      <c r="AB39" s="107"/>
      <c r="AC39" s="107"/>
      <c r="AD39" s="107"/>
      <c r="AE39" s="107"/>
      <c r="AF39" s="107"/>
      <c r="AG39" s="107"/>
      <c r="AH39" s="107"/>
    </row>
    <row r="40" spans="1:34" s="30" customFormat="1" ht="15" customHeight="1" x14ac:dyDescent="0.2">
      <c r="A40" s="292" t="s">
        <v>236</v>
      </c>
      <c r="B40" s="293"/>
      <c r="C40" s="312"/>
      <c r="D40" s="332">
        <f>Pedido!D36</f>
        <v>0</v>
      </c>
      <c r="E40" s="333"/>
      <c r="F40" s="332">
        <f>Pedido!F36</f>
        <v>0</v>
      </c>
      <c r="G40" s="333"/>
      <c r="H40" s="332">
        <f>Pedido!H36</f>
        <v>0</v>
      </c>
      <c r="I40" s="333"/>
      <c r="J40" s="332">
        <f>Pedido!J36</f>
        <v>0</v>
      </c>
      <c r="K40" s="333"/>
      <c r="L40" s="332">
        <f>Pedido!L36</f>
        <v>0</v>
      </c>
      <c r="M40" s="333"/>
      <c r="N40" s="332">
        <f>Pedido!N36</f>
        <v>0</v>
      </c>
      <c r="O40" s="333"/>
      <c r="P40" s="332">
        <f>Pedido!P36</f>
        <v>0</v>
      </c>
      <c r="Q40" s="333"/>
      <c r="R40" s="332">
        <f>Pedido!N36</f>
        <v>0</v>
      </c>
      <c r="S40" s="333"/>
      <c r="T40" s="332">
        <f>Pedido!T36</f>
        <v>0</v>
      </c>
      <c r="U40" s="333"/>
      <c r="V40" s="115">
        <f>Pedido!X36</f>
        <v>0</v>
      </c>
      <c r="W40" s="294"/>
      <c r="X40" s="296"/>
      <c r="Y40" s="95"/>
      <c r="Z40" s="107"/>
      <c r="AA40" s="107"/>
      <c r="AB40" s="107"/>
      <c r="AC40" s="107"/>
      <c r="AD40" s="107"/>
      <c r="AE40" s="107"/>
      <c r="AF40" s="107"/>
      <c r="AG40" s="107"/>
      <c r="AH40" s="107"/>
    </row>
    <row r="41" spans="1:34" s="30" customFormat="1" ht="15" customHeight="1" x14ac:dyDescent="0.2">
      <c r="A41" s="292" t="s">
        <v>59</v>
      </c>
      <c r="B41" s="293"/>
      <c r="C41" s="312"/>
      <c r="D41" s="332">
        <f>Pedido!D37</f>
        <v>0</v>
      </c>
      <c r="E41" s="333"/>
      <c r="F41" s="332">
        <f>Pedido!F37</f>
        <v>0</v>
      </c>
      <c r="G41" s="333"/>
      <c r="H41" s="332">
        <f>Pedido!H37</f>
        <v>0</v>
      </c>
      <c r="I41" s="333"/>
      <c r="J41" s="332">
        <f>Pedido!J37</f>
        <v>0</v>
      </c>
      <c r="K41" s="333"/>
      <c r="L41" s="332">
        <f>Pedido!L37</f>
        <v>0</v>
      </c>
      <c r="M41" s="333"/>
      <c r="N41" s="332">
        <f>Pedido!N37</f>
        <v>0</v>
      </c>
      <c r="O41" s="333"/>
      <c r="P41" s="332">
        <f>Pedido!P37</f>
        <v>0</v>
      </c>
      <c r="Q41" s="333"/>
      <c r="R41" s="332">
        <f>Pedido!N37</f>
        <v>0</v>
      </c>
      <c r="S41" s="333"/>
      <c r="T41" s="332">
        <f>Pedido!T37</f>
        <v>0</v>
      </c>
      <c r="U41" s="333"/>
      <c r="V41" s="115">
        <f>Pedido!X37</f>
        <v>0</v>
      </c>
      <c r="W41" s="294"/>
      <c r="X41" s="296"/>
      <c r="Y41" s="95"/>
      <c r="Z41" s="107"/>
      <c r="AA41" s="107"/>
      <c r="AB41" s="107"/>
      <c r="AC41" s="107"/>
      <c r="AD41" s="107"/>
      <c r="AE41" s="107"/>
      <c r="AF41" s="107"/>
      <c r="AG41" s="107"/>
      <c r="AH41" s="107"/>
    </row>
    <row r="42" spans="1:34" s="30" customFormat="1" ht="15" customHeight="1" x14ac:dyDescent="0.2">
      <c r="A42" s="292" t="s">
        <v>62</v>
      </c>
      <c r="B42" s="293"/>
      <c r="C42" s="312"/>
      <c r="D42" s="332">
        <f>Pedido!D38</f>
        <v>0</v>
      </c>
      <c r="E42" s="333"/>
      <c r="F42" s="332">
        <f>Pedido!F38</f>
        <v>0</v>
      </c>
      <c r="G42" s="333"/>
      <c r="H42" s="332">
        <f>Pedido!H38</f>
        <v>0</v>
      </c>
      <c r="I42" s="333"/>
      <c r="J42" s="332">
        <f>Pedido!J38</f>
        <v>0</v>
      </c>
      <c r="K42" s="333"/>
      <c r="L42" s="332">
        <f>Pedido!L38</f>
        <v>0</v>
      </c>
      <c r="M42" s="333"/>
      <c r="N42" s="332">
        <f>Pedido!N38</f>
        <v>0</v>
      </c>
      <c r="O42" s="333"/>
      <c r="P42" s="332">
        <f>Pedido!P38</f>
        <v>0</v>
      </c>
      <c r="Q42" s="333"/>
      <c r="R42" s="332">
        <f>Pedido!R38</f>
        <v>0</v>
      </c>
      <c r="S42" s="333"/>
      <c r="T42" s="332">
        <f>Pedido!T38</f>
        <v>0</v>
      </c>
      <c r="U42" s="333"/>
      <c r="V42" s="115">
        <f>Pedido!X38</f>
        <v>0</v>
      </c>
      <c r="W42" s="294"/>
      <c r="X42" s="296"/>
      <c r="Y42" s="95"/>
      <c r="Z42" s="107"/>
      <c r="AA42" s="107"/>
      <c r="AB42" s="107"/>
      <c r="AC42" s="107"/>
      <c r="AD42" s="107"/>
      <c r="AE42" s="107"/>
      <c r="AF42" s="107"/>
      <c r="AG42" s="107"/>
      <c r="AH42" s="107"/>
    </row>
    <row r="43" spans="1:34" s="30" customFormat="1" ht="15" customHeight="1" x14ac:dyDescent="0.2">
      <c r="A43" s="292" t="s">
        <v>148</v>
      </c>
      <c r="B43" s="293"/>
      <c r="C43" s="312"/>
      <c r="D43" s="332">
        <f>Pedido!D39</f>
        <v>0</v>
      </c>
      <c r="E43" s="333"/>
      <c r="F43" s="332">
        <f>Pedido!F39</f>
        <v>0</v>
      </c>
      <c r="G43" s="333"/>
      <c r="H43" s="332">
        <f>Pedido!H39</f>
        <v>0</v>
      </c>
      <c r="I43" s="333"/>
      <c r="J43" s="332">
        <f>Pedido!J39</f>
        <v>0</v>
      </c>
      <c r="K43" s="333"/>
      <c r="L43" s="332">
        <f>Pedido!L39</f>
        <v>0</v>
      </c>
      <c r="M43" s="333"/>
      <c r="N43" s="332">
        <f>Pedido!N39</f>
        <v>0</v>
      </c>
      <c r="O43" s="333"/>
      <c r="P43" s="332">
        <f>Pedido!P39</f>
        <v>0</v>
      </c>
      <c r="Q43" s="333"/>
      <c r="R43" s="332">
        <f>Pedido!R39</f>
        <v>0</v>
      </c>
      <c r="S43" s="333"/>
      <c r="T43" s="332">
        <f>Pedido!T39</f>
        <v>0</v>
      </c>
      <c r="U43" s="333"/>
      <c r="V43" s="115">
        <f>Pedido!X39</f>
        <v>0</v>
      </c>
      <c r="W43" s="294"/>
      <c r="X43" s="296"/>
      <c r="Y43" s="95"/>
      <c r="Z43" s="107"/>
      <c r="AA43" s="107"/>
      <c r="AB43" s="107"/>
      <c r="AC43" s="107"/>
      <c r="AD43" s="107"/>
      <c r="AE43" s="107"/>
      <c r="AF43" s="107"/>
      <c r="AG43" s="107"/>
      <c r="AH43" s="107"/>
    </row>
    <row r="44" spans="1:34" s="30" customFormat="1" ht="15" customHeight="1" x14ac:dyDescent="0.2">
      <c r="A44" s="307" t="s">
        <v>293</v>
      </c>
      <c r="B44" s="308"/>
      <c r="C44" s="309"/>
      <c r="D44" s="332">
        <f>Pedido!D40</f>
        <v>0</v>
      </c>
      <c r="E44" s="333"/>
      <c r="F44" s="332">
        <f>Pedido!F40</f>
        <v>0</v>
      </c>
      <c r="G44" s="333"/>
      <c r="H44" s="332">
        <f>Pedido!H40</f>
        <v>0</v>
      </c>
      <c r="I44" s="333"/>
      <c r="J44" s="332">
        <f>Pedido!J40</f>
        <v>0</v>
      </c>
      <c r="K44" s="333"/>
      <c r="L44" s="332">
        <f>Pedido!L40</f>
        <v>0</v>
      </c>
      <c r="M44" s="333"/>
      <c r="N44" s="332">
        <f>Pedido!N40</f>
        <v>0</v>
      </c>
      <c r="O44" s="333"/>
      <c r="P44" s="332">
        <f>Pedido!P40</f>
        <v>0</v>
      </c>
      <c r="Q44" s="333"/>
      <c r="R44" s="332">
        <f>Pedido!R40</f>
        <v>0</v>
      </c>
      <c r="S44" s="333"/>
      <c r="T44" s="332">
        <f>Pedido!T40</f>
        <v>0</v>
      </c>
      <c r="U44" s="333"/>
      <c r="V44" s="115">
        <f>Pedido!X40</f>
        <v>0</v>
      </c>
      <c r="W44" s="272"/>
      <c r="X44" s="275"/>
      <c r="Y44" s="95"/>
      <c r="Z44" s="107"/>
      <c r="AA44" s="107"/>
      <c r="AB44" s="107"/>
      <c r="AC44" s="107"/>
      <c r="AD44" s="107"/>
      <c r="AE44" s="107"/>
      <c r="AF44" s="107"/>
      <c r="AG44" s="107"/>
      <c r="AH44" s="107"/>
    </row>
    <row r="45" spans="1:34" s="30" customFormat="1" ht="15" customHeight="1" x14ac:dyDescent="0.2">
      <c r="A45" s="307" t="s">
        <v>295</v>
      </c>
      <c r="B45" s="308"/>
      <c r="C45" s="309"/>
      <c r="D45" s="332">
        <f>Pedido!D41</f>
        <v>0</v>
      </c>
      <c r="E45" s="333"/>
      <c r="F45" s="332">
        <f>Pedido!F41</f>
        <v>0</v>
      </c>
      <c r="G45" s="333"/>
      <c r="H45" s="332">
        <f>Pedido!H41</f>
        <v>0</v>
      </c>
      <c r="I45" s="333"/>
      <c r="J45" s="332">
        <f>Pedido!J41</f>
        <v>0</v>
      </c>
      <c r="K45" s="333"/>
      <c r="L45" s="604"/>
      <c r="M45" s="605"/>
      <c r="N45" s="604"/>
      <c r="O45" s="605"/>
      <c r="P45" s="604"/>
      <c r="Q45" s="605"/>
      <c r="R45" s="604"/>
      <c r="S45" s="605"/>
      <c r="T45" s="604"/>
      <c r="U45" s="605"/>
      <c r="V45" s="115">
        <f>SUM(D45:K45)</f>
        <v>0</v>
      </c>
      <c r="W45" s="294"/>
      <c r="X45" s="296"/>
      <c r="Y45" s="95"/>
      <c r="Z45" s="107"/>
      <c r="AA45" s="107"/>
      <c r="AB45" s="107"/>
      <c r="AC45" s="107"/>
      <c r="AD45" s="107"/>
      <c r="AE45" s="107"/>
      <c r="AF45" s="107"/>
      <c r="AG45" s="107"/>
      <c r="AH45" s="107"/>
    </row>
    <row r="46" spans="1:34" s="30" customFormat="1" ht="15" customHeight="1" x14ac:dyDescent="0.2">
      <c r="A46" s="641" t="s">
        <v>185</v>
      </c>
      <c r="B46" s="642"/>
      <c r="C46" s="643"/>
      <c r="D46" s="348" t="s">
        <v>78</v>
      </c>
      <c r="E46" s="355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85" t="s">
        <v>28</v>
      </c>
      <c r="W46" s="618" t="s">
        <v>156</v>
      </c>
      <c r="X46" s="619"/>
      <c r="Y46" s="95"/>
      <c r="Z46" s="107"/>
      <c r="AA46" s="107"/>
      <c r="AB46" s="107"/>
      <c r="AC46" s="107"/>
      <c r="AD46" s="107"/>
      <c r="AE46" s="107"/>
      <c r="AF46" s="107"/>
      <c r="AG46" s="107"/>
      <c r="AH46" s="107"/>
    </row>
    <row r="47" spans="1:34" s="30" customFormat="1" ht="15" customHeight="1" x14ac:dyDescent="0.2">
      <c r="A47" s="292" t="s">
        <v>88</v>
      </c>
      <c r="B47" s="293"/>
      <c r="C47" s="312"/>
      <c r="D47" s="332">
        <f>Pedido!D43</f>
        <v>0</v>
      </c>
      <c r="E47" s="333"/>
      <c r="F47" s="76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115">
        <f>Pedido!X43</f>
        <v>0</v>
      </c>
      <c r="W47" s="294"/>
      <c r="X47" s="296"/>
      <c r="Y47" s="95"/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s="30" customFormat="1" ht="15" customHeight="1" x14ac:dyDescent="0.2">
      <c r="A48" s="292" t="s">
        <v>108</v>
      </c>
      <c r="B48" s="293"/>
      <c r="C48" s="312"/>
      <c r="D48" s="332">
        <f>Pedido!D44</f>
        <v>0</v>
      </c>
      <c r="E48" s="333"/>
      <c r="F48" s="67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115">
        <f>Pedido!X44</f>
        <v>0</v>
      </c>
      <c r="W48" s="294"/>
      <c r="X48" s="296"/>
      <c r="Y48" s="95"/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s="30" customFormat="1" ht="15" customHeight="1" x14ac:dyDescent="0.2">
      <c r="A49" s="292" t="s">
        <v>90</v>
      </c>
      <c r="B49" s="293"/>
      <c r="C49" s="312"/>
      <c r="D49" s="332">
        <f>Pedido!D45</f>
        <v>0</v>
      </c>
      <c r="E49" s="333"/>
      <c r="F49" s="67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115">
        <f>Pedido!X45</f>
        <v>0</v>
      </c>
      <c r="W49" s="294"/>
      <c r="X49" s="296"/>
      <c r="Y49" s="95"/>
      <c r="Z49" s="107"/>
      <c r="AA49" s="107"/>
      <c r="AB49" s="107"/>
      <c r="AC49" s="107"/>
      <c r="AD49" s="107"/>
      <c r="AE49" s="107"/>
      <c r="AF49" s="107"/>
      <c r="AG49" s="107"/>
      <c r="AH49" s="107"/>
    </row>
    <row r="50" spans="1:34" s="37" customFormat="1" ht="15" customHeight="1" x14ac:dyDescent="0.2">
      <c r="A50" s="292" t="s">
        <v>109</v>
      </c>
      <c r="B50" s="293"/>
      <c r="C50" s="312"/>
      <c r="D50" s="332">
        <f>Pedido!D46</f>
        <v>0</v>
      </c>
      <c r="E50" s="333"/>
      <c r="F50" s="67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115">
        <f>Pedido!X46</f>
        <v>0</v>
      </c>
      <c r="W50" s="294"/>
      <c r="X50" s="296"/>
      <c r="Y50" s="95"/>
      <c r="Z50" s="95"/>
      <c r="AA50" s="95"/>
      <c r="AB50" s="95"/>
      <c r="AC50" s="95"/>
      <c r="AD50" s="95"/>
      <c r="AE50" s="95"/>
      <c r="AF50" s="95"/>
      <c r="AG50" s="95"/>
      <c r="AH50" s="95"/>
    </row>
    <row r="51" spans="1:34" s="37" customFormat="1" ht="15" customHeight="1" x14ac:dyDescent="0.2">
      <c r="A51" s="292" t="s">
        <v>273</v>
      </c>
      <c r="B51" s="431"/>
      <c r="C51" s="432"/>
      <c r="D51" s="332">
        <f>Pedido!D47</f>
        <v>0</v>
      </c>
      <c r="E51" s="333"/>
      <c r="F51" s="67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115">
        <f>SUM(D51)</f>
        <v>0</v>
      </c>
      <c r="W51" s="272"/>
      <c r="X51" s="275"/>
      <c r="Y51" s="95"/>
      <c r="Z51" s="95"/>
      <c r="AA51" s="95"/>
      <c r="AB51" s="95"/>
      <c r="AC51" s="95"/>
      <c r="AD51" s="95"/>
      <c r="AE51" s="95"/>
      <c r="AF51" s="95"/>
      <c r="AG51" s="95"/>
      <c r="AH51" s="95"/>
    </row>
    <row r="52" spans="1:34" s="37" customFormat="1" ht="15" customHeight="1" x14ac:dyDescent="0.2">
      <c r="A52" s="292" t="s">
        <v>91</v>
      </c>
      <c r="B52" s="293"/>
      <c r="C52" s="312"/>
      <c r="D52" s="332">
        <f>Pedido!D48</f>
        <v>0</v>
      </c>
      <c r="E52" s="333"/>
      <c r="F52" s="67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115">
        <f>Pedido!X48</f>
        <v>0</v>
      </c>
      <c r="W52" s="294"/>
      <c r="X52" s="296"/>
      <c r="Y52" s="95"/>
      <c r="Z52" s="95"/>
      <c r="AA52" s="95"/>
      <c r="AB52" s="95"/>
      <c r="AC52" s="95"/>
      <c r="AD52" s="95"/>
      <c r="AE52" s="95"/>
      <c r="AF52" s="95"/>
      <c r="AG52" s="95"/>
      <c r="AH52" s="95"/>
    </row>
    <row r="53" spans="1:34" s="37" customFormat="1" ht="15" customHeight="1" x14ac:dyDescent="0.2">
      <c r="A53" s="292" t="s">
        <v>110</v>
      </c>
      <c r="B53" s="293"/>
      <c r="C53" s="312"/>
      <c r="D53" s="332">
        <f>Pedido!D49</f>
        <v>0</v>
      </c>
      <c r="E53" s="333"/>
      <c r="F53" s="67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115">
        <f>Pedido!X49</f>
        <v>0</v>
      </c>
      <c r="W53" s="294"/>
      <c r="X53" s="296"/>
      <c r="Y53" s="95"/>
      <c r="Z53" s="95"/>
      <c r="AA53" s="95"/>
      <c r="AB53" s="95"/>
      <c r="AC53" s="95"/>
      <c r="AD53" s="95"/>
      <c r="AE53" s="95"/>
      <c r="AF53" s="95"/>
      <c r="AG53" s="95"/>
      <c r="AH53" s="95"/>
    </row>
    <row r="54" spans="1:34" s="37" customFormat="1" ht="15" customHeight="1" x14ac:dyDescent="0.2">
      <c r="A54" s="292" t="s">
        <v>89</v>
      </c>
      <c r="B54" s="293"/>
      <c r="C54" s="312"/>
      <c r="D54" s="332">
        <f>Pedido!D50</f>
        <v>0</v>
      </c>
      <c r="E54" s="333"/>
      <c r="F54" s="67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115">
        <f>Pedido!X50</f>
        <v>0</v>
      </c>
      <c r="W54" s="294"/>
      <c r="X54" s="296"/>
      <c r="Y54" s="95"/>
      <c r="Z54" s="95"/>
      <c r="AA54" s="95"/>
      <c r="AB54" s="95"/>
      <c r="AC54" s="95"/>
      <c r="AD54" s="95"/>
      <c r="AE54" s="95"/>
      <c r="AF54" s="95"/>
      <c r="AG54" s="95"/>
      <c r="AH54" s="95"/>
    </row>
    <row r="55" spans="1:34" s="37" customFormat="1" ht="15" customHeight="1" x14ac:dyDescent="0.2">
      <c r="A55" s="292" t="s">
        <v>111</v>
      </c>
      <c r="B55" s="293"/>
      <c r="C55" s="312"/>
      <c r="D55" s="332">
        <f>Pedido!D51</f>
        <v>0</v>
      </c>
      <c r="E55" s="333"/>
      <c r="F55" s="67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115">
        <f>Pedido!X51</f>
        <v>0</v>
      </c>
      <c r="W55" s="294"/>
      <c r="X55" s="296"/>
      <c r="Y55" s="95"/>
      <c r="Z55" s="95"/>
      <c r="AA55" s="95"/>
      <c r="AB55" s="95"/>
      <c r="AC55" s="95"/>
      <c r="AD55" s="95"/>
      <c r="AE55" s="95"/>
      <c r="AF55" s="95"/>
      <c r="AG55" s="95"/>
      <c r="AH55" s="95"/>
    </row>
    <row r="56" spans="1:34" s="37" customFormat="1" ht="15" customHeight="1" x14ac:dyDescent="0.2">
      <c r="A56" s="292" t="s">
        <v>92</v>
      </c>
      <c r="B56" s="293"/>
      <c r="C56" s="312"/>
      <c r="D56" s="332">
        <f>Pedido!D52</f>
        <v>0</v>
      </c>
      <c r="E56" s="333"/>
      <c r="F56" s="67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115">
        <f>Pedido!X52</f>
        <v>0</v>
      </c>
      <c r="W56" s="294"/>
      <c r="X56" s="296"/>
      <c r="Y56" s="95"/>
      <c r="Z56" s="95"/>
      <c r="AA56" s="95"/>
      <c r="AB56" s="95"/>
      <c r="AC56" s="95"/>
      <c r="AD56" s="95"/>
      <c r="AE56" s="95"/>
      <c r="AF56" s="95"/>
      <c r="AG56" s="95"/>
      <c r="AH56" s="95"/>
    </row>
    <row r="57" spans="1:34" s="37" customFormat="1" ht="15" customHeight="1" x14ac:dyDescent="0.2">
      <c r="A57" s="292" t="s">
        <v>112</v>
      </c>
      <c r="B57" s="293"/>
      <c r="C57" s="312"/>
      <c r="D57" s="332">
        <f>Pedido!D53</f>
        <v>0</v>
      </c>
      <c r="E57" s="333"/>
      <c r="F57" s="67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115">
        <f>Pedido!X53</f>
        <v>0</v>
      </c>
      <c r="W57" s="294"/>
      <c r="X57" s="296"/>
      <c r="Y57" s="95"/>
      <c r="Z57" s="95"/>
      <c r="AA57" s="95"/>
      <c r="AB57" s="95"/>
      <c r="AC57" s="95"/>
      <c r="AD57" s="95"/>
      <c r="AE57" s="95"/>
      <c r="AF57" s="95"/>
      <c r="AG57" s="95"/>
      <c r="AH57" s="95"/>
    </row>
    <row r="58" spans="1:34" s="37" customFormat="1" ht="15" customHeight="1" x14ac:dyDescent="0.2">
      <c r="A58" s="292" t="s">
        <v>93</v>
      </c>
      <c r="B58" s="293"/>
      <c r="C58" s="312"/>
      <c r="D58" s="332">
        <f>Pedido!D54</f>
        <v>0</v>
      </c>
      <c r="E58" s="333"/>
      <c r="F58" s="67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115">
        <f>Pedido!X54</f>
        <v>0</v>
      </c>
      <c r="W58" s="294"/>
      <c r="X58" s="296"/>
      <c r="Y58" s="95"/>
      <c r="Z58" s="95"/>
      <c r="AA58" s="95"/>
      <c r="AB58" s="95"/>
      <c r="AC58" s="95"/>
      <c r="AD58" s="95"/>
      <c r="AE58" s="95"/>
      <c r="AF58" s="95"/>
      <c r="AG58" s="95"/>
      <c r="AH58" s="95"/>
    </row>
    <row r="59" spans="1:34" s="37" customFormat="1" ht="15" customHeight="1" x14ac:dyDescent="0.2">
      <c r="A59" s="292" t="s">
        <v>139</v>
      </c>
      <c r="B59" s="293"/>
      <c r="C59" s="312"/>
      <c r="D59" s="332">
        <f>Pedido!D55</f>
        <v>0</v>
      </c>
      <c r="E59" s="333"/>
      <c r="F59" s="67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115">
        <f>Pedido!X55</f>
        <v>0</v>
      </c>
      <c r="W59" s="294"/>
      <c r="X59" s="296"/>
      <c r="Y59" s="95"/>
      <c r="Z59" s="95"/>
      <c r="AA59" s="95"/>
      <c r="AB59" s="95"/>
      <c r="AC59" s="95"/>
      <c r="AD59" s="95"/>
      <c r="AE59" s="95"/>
      <c r="AF59" s="95"/>
      <c r="AG59" s="95"/>
      <c r="AH59" s="95"/>
    </row>
    <row r="60" spans="1:34" s="37" customFormat="1" ht="15" customHeight="1" x14ac:dyDescent="0.2">
      <c r="A60" s="292" t="s">
        <v>296</v>
      </c>
      <c r="B60" s="293"/>
      <c r="C60" s="312"/>
      <c r="D60" s="332">
        <f>Pedido!D56</f>
        <v>0</v>
      </c>
      <c r="E60" s="333"/>
      <c r="F60" s="67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115">
        <f>Pedido!X56</f>
        <v>0</v>
      </c>
      <c r="W60" s="294"/>
      <c r="X60" s="296"/>
      <c r="Y60" s="95"/>
      <c r="Z60" s="95"/>
      <c r="AA60" s="95"/>
      <c r="AB60" s="95"/>
      <c r="AC60" s="95"/>
      <c r="AD60" s="95"/>
      <c r="AE60" s="95"/>
      <c r="AF60" s="95"/>
      <c r="AG60" s="95"/>
      <c r="AH60" s="95"/>
    </row>
    <row r="61" spans="1:34" s="37" customFormat="1" ht="15" customHeight="1" x14ac:dyDescent="0.2">
      <c r="A61" s="433" t="s">
        <v>87</v>
      </c>
      <c r="B61" s="434"/>
      <c r="C61" s="482"/>
      <c r="D61" s="320" t="s">
        <v>98</v>
      </c>
      <c r="E61" s="348"/>
      <c r="F61" s="8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89"/>
      <c r="V61" s="85" t="s">
        <v>28</v>
      </c>
      <c r="W61" s="618" t="s">
        <v>156</v>
      </c>
      <c r="X61" s="619"/>
      <c r="Y61" s="95"/>
      <c r="Z61" s="95"/>
      <c r="AA61" s="95"/>
      <c r="AB61" s="95"/>
      <c r="AC61" s="95"/>
      <c r="AD61" s="95"/>
      <c r="AE61" s="95"/>
      <c r="AF61" s="95"/>
      <c r="AG61" s="95"/>
      <c r="AH61" s="95"/>
    </row>
    <row r="62" spans="1:34" s="37" customFormat="1" ht="15" customHeight="1" x14ac:dyDescent="0.2">
      <c r="A62" s="292" t="s">
        <v>55</v>
      </c>
      <c r="B62" s="293"/>
      <c r="C62" s="312"/>
      <c r="D62" s="332">
        <f>Pedido!D58</f>
        <v>0</v>
      </c>
      <c r="E62" s="333"/>
      <c r="F62" s="519"/>
      <c r="G62" s="376"/>
      <c r="H62" s="376"/>
      <c r="I62" s="376"/>
      <c r="J62" s="376"/>
      <c r="K62" s="376"/>
      <c r="L62" s="376"/>
      <c r="M62" s="376"/>
      <c r="N62" s="376"/>
      <c r="O62" s="376"/>
      <c r="P62" s="376"/>
      <c r="Q62" s="376"/>
      <c r="R62" s="376"/>
      <c r="S62" s="376"/>
      <c r="T62" s="376"/>
      <c r="U62" s="376"/>
      <c r="V62" s="115">
        <f>Pedido!X58</f>
        <v>0</v>
      </c>
      <c r="W62" s="294"/>
      <c r="X62" s="296"/>
      <c r="Y62" s="95"/>
      <c r="Z62" s="95"/>
      <c r="AA62" s="95"/>
      <c r="AB62" s="95"/>
      <c r="AC62" s="95"/>
      <c r="AD62" s="95"/>
      <c r="AE62" s="95"/>
      <c r="AF62" s="95"/>
      <c r="AG62" s="95"/>
      <c r="AH62" s="95"/>
    </row>
    <row r="63" spans="1:34" s="37" customFormat="1" ht="15" customHeight="1" x14ac:dyDescent="0.2">
      <c r="A63" s="292" t="s">
        <v>149</v>
      </c>
      <c r="B63" s="293"/>
      <c r="C63" s="312"/>
      <c r="D63" s="332">
        <f>Pedido!D59</f>
        <v>0</v>
      </c>
      <c r="E63" s="333"/>
      <c r="F63" s="519"/>
      <c r="G63" s="376"/>
      <c r="H63" s="376"/>
      <c r="I63" s="376"/>
      <c r="J63" s="376"/>
      <c r="K63" s="376"/>
      <c r="L63" s="376"/>
      <c r="M63" s="376"/>
      <c r="N63" s="376"/>
      <c r="O63" s="376"/>
      <c r="P63" s="376"/>
      <c r="Q63" s="376"/>
      <c r="R63" s="376"/>
      <c r="S63" s="376"/>
      <c r="T63" s="376"/>
      <c r="U63" s="376"/>
      <c r="V63" s="115">
        <f>Pedido!X59</f>
        <v>0</v>
      </c>
      <c r="W63" s="294"/>
      <c r="X63" s="296"/>
      <c r="Y63" s="95"/>
      <c r="Z63" s="95"/>
      <c r="AA63" s="95"/>
      <c r="AB63" s="95"/>
      <c r="AC63" s="95"/>
      <c r="AD63" s="95"/>
      <c r="AE63" s="95"/>
      <c r="AF63" s="95"/>
      <c r="AG63" s="95"/>
      <c r="AH63" s="95"/>
    </row>
    <row r="64" spans="1:34" s="37" customFormat="1" ht="15" customHeight="1" x14ac:dyDescent="0.2">
      <c r="A64" s="292" t="s">
        <v>49</v>
      </c>
      <c r="B64" s="293"/>
      <c r="C64" s="312"/>
      <c r="D64" s="332">
        <f>Pedido!D60</f>
        <v>0</v>
      </c>
      <c r="E64" s="333"/>
      <c r="F64" s="519"/>
      <c r="G64" s="376"/>
      <c r="H64" s="376"/>
      <c r="I64" s="376"/>
      <c r="J64" s="376"/>
      <c r="K64" s="376"/>
      <c r="L64" s="376"/>
      <c r="M64" s="376"/>
      <c r="N64" s="376"/>
      <c r="O64" s="376"/>
      <c r="P64" s="376"/>
      <c r="Q64" s="376"/>
      <c r="R64" s="376"/>
      <c r="S64" s="376"/>
      <c r="T64" s="376"/>
      <c r="U64" s="376"/>
      <c r="V64" s="115">
        <f>Pedido!X60</f>
        <v>0</v>
      </c>
      <c r="W64" s="294"/>
      <c r="X64" s="296"/>
      <c r="Y64" s="95"/>
      <c r="Z64" s="95"/>
      <c r="AA64" s="95"/>
      <c r="AB64" s="95"/>
      <c r="AC64" s="95"/>
      <c r="AD64" s="95"/>
      <c r="AE64" s="95"/>
      <c r="AF64" s="95"/>
      <c r="AG64" s="95"/>
      <c r="AH64" s="95"/>
    </row>
    <row r="65" spans="1:34" s="37" customFormat="1" ht="15" customHeight="1" x14ac:dyDescent="0.2">
      <c r="A65" s="292" t="s">
        <v>52</v>
      </c>
      <c r="B65" s="293"/>
      <c r="C65" s="312"/>
      <c r="D65" s="332">
        <f>Pedido!D61</f>
        <v>0</v>
      </c>
      <c r="E65" s="333"/>
      <c r="F65" s="519"/>
      <c r="G65" s="376"/>
      <c r="H65" s="376"/>
      <c r="I65" s="376"/>
      <c r="J65" s="376"/>
      <c r="K65" s="376"/>
      <c r="L65" s="376"/>
      <c r="M65" s="376"/>
      <c r="N65" s="376"/>
      <c r="O65" s="376"/>
      <c r="P65" s="376"/>
      <c r="Q65" s="376"/>
      <c r="R65" s="376"/>
      <c r="S65" s="376"/>
      <c r="T65" s="376"/>
      <c r="U65" s="376"/>
      <c r="V65" s="115">
        <f>Pedido!X61</f>
        <v>0</v>
      </c>
      <c r="W65" s="294"/>
      <c r="X65" s="296"/>
      <c r="Y65" s="95"/>
      <c r="Z65" s="95"/>
      <c r="AA65" s="95"/>
      <c r="AB65" s="95"/>
      <c r="AC65" s="95"/>
      <c r="AD65" s="95"/>
      <c r="AE65" s="95"/>
      <c r="AF65" s="95"/>
      <c r="AG65" s="95"/>
      <c r="AH65" s="95"/>
    </row>
    <row r="66" spans="1:34" s="37" customFormat="1" ht="15" customHeight="1" x14ac:dyDescent="0.2">
      <c r="A66" s="292" t="s">
        <v>270</v>
      </c>
      <c r="B66" s="431"/>
      <c r="C66" s="432"/>
      <c r="D66" s="332">
        <f>Pedido!D62</f>
        <v>0</v>
      </c>
      <c r="E66" s="333"/>
      <c r="F66" s="270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115">
        <f>Pedido!X62</f>
        <v>0</v>
      </c>
      <c r="W66" s="272"/>
      <c r="X66" s="275"/>
      <c r="Y66" s="95"/>
      <c r="Z66" s="95"/>
      <c r="AA66" s="95"/>
      <c r="AB66" s="95"/>
      <c r="AC66" s="95"/>
      <c r="AD66" s="95"/>
      <c r="AE66" s="95"/>
      <c r="AF66" s="95"/>
      <c r="AG66" s="95"/>
      <c r="AH66" s="95"/>
    </row>
    <row r="67" spans="1:34" s="37" customFormat="1" ht="15" customHeight="1" x14ac:dyDescent="0.2">
      <c r="A67" s="292" t="s">
        <v>85</v>
      </c>
      <c r="B67" s="293"/>
      <c r="C67" s="312"/>
      <c r="D67" s="332">
        <f>Pedido!D63</f>
        <v>0</v>
      </c>
      <c r="E67" s="333"/>
      <c r="F67" s="538"/>
      <c r="G67" s="539"/>
      <c r="H67" s="539"/>
      <c r="I67" s="539"/>
      <c r="J67" s="539"/>
      <c r="K67" s="539"/>
      <c r="L67" s="539"/>
      <c r="M67" s="539"/>
      <c r="N67" s="539"/>
      <c r="O67" s="539"/>
      <c r="P67" s="539"/>
      <c r="Q67" s="539"/>
      <c r="R67" s="539"/>
      <c r="S67" s="539"/>
      <c r="T67" s="539"/>
      <c r="U67" s="539"/>
      <c r="V67" s="115">
        <f>Pedido!X63</f>
        <v>0</v>
      </c>
      <c r="W67" s="294"/>
      <c r="X67" s="296"/>
      <c r="Y67" s="95"/>
      <c r="Z67" s="95"/>
      <c r="AA67" s="95"/>
      <c r="AB67" s="95"/>
      <c r="AC67" s="95"/>
      <c r="AD67" s="95"/>
      <c r="AE67" s="95"/>
      <c r="AF67" s="95"/>
      <c r="AG67" s="95"/>
      <c r="AH67" s="95"/>
    </row>
    <row r="68" spans="1:34" s="30" customFormat="1" ht="15" customHeight="1" x14ac:dyDescent="0.2">
      <c r="A68" s="433" t="s">
        <v>127</v>
      </c>
      <c r="B68" s="434"/>
      <c r="C68" s="434"/>
      <c r="D68" s="313" t="s">
        <v>232</v>
      </c>
      <c r="E68" s="315"/>
      <c r="F68" s="313" t="s">
        <v>233</v>
      </c>
      <c r="G68" s="315"/>
      <c r="H68" s="313" t="s">
        <v>234</v>
      </c>
      <c r="I68" s="315"/>
      <c r="J68" s="313" t="s">
        <v>272</v>
      </c>
      <c r="K68" s="315"/>
      <c r="L68" s="252"/>
      <c r="M68" s="159"/>
      <c r="N68" s="159"/>
      <c r="O68" s="159"/>
      <c r="P68" s="159"/>
      <c r="Q68" s="159"/>
      <c r="R68" s="159"/>
      <c r="S68" s="159"/>
      <c r="T68" s="159"/>
      <c r="U68" s="160"/>
      <c r="V68" s="85" t="s">
        <v>28</v>
      </c>
      <c r="W68" s="618" t="s">
        <v>156</v>
      </c>
      <c r="X68" s="619"/>
      <c r="Y68" s="95"/>
      <c r="Z68" s="107"/>
      <c r="AA68" s="107"/>
      <c r="AB68" s="107"/>
      <c r="AC68" s="107"/>
      <c r="AD68" s="107"/>
      <c r="AE68" s="107"/>
      <c r="AF68" s="107"/>
      <c r="AG68" s="107"/>
      <c r="AH68" s="107"/>
    </row>
    <row r="69" spans="1:34" s="30" customFormat="1" ht="15" customHeight="1" x14ac:dyDescent="0.2">
      <c r="A69" s="292" t="s">
        <v>128</v>
      </c>
      <c r="B69" s="293"/>
      <c r="C69" s="312"/>
      <c r="D69" s="300">
        <f>Pedido!D65</f>
        <v>0</v>
      </c>
      <c r="E69" s="300"/>
      <c r="F69" s="300">
        <f>Pedido!F65</f>
        <v>0</v>
      </c>
      <c r="G69" s="300"/>
      <c r="H69" s="300">
        <f>Pedido!H65</f>
        <v>0</v>
      </c>
      <c r="I69" s="300"/>
      <c r="J69" s="526"/>
      <c r="K69" s="526"/>
      <c r="L69" s="202"/>
      <c r="M69" s="69"/>
      <c r="N69" s="69"/>
      <c r="O69" s="69"/>
      <c r="P69" s="69"/>
      <c r="Q69" s="69"/>
      <c r="R69" s="69"/>
      <c r="S69" s="69"/>
      <c r="T69" s="69"/>
      <c r="U69" s="91"/>
      <c r="V69" s="115">
        <f>SUM(D69:I69)</f>
        <v>0</v>
      </c>
      <c r="W69" s="294"/>
      <c r="X69" s="296"/>
      <c r="Y69" s="95"/>
      <c r="Z69" s="107"/>
      <c r="AA69" s="107"/>
      <c r="AB69" s="107"/>
      <c r="AC69" s="107"/>
      <c r="AD69" s="107"/>
      <c r="AE69" s="107"/>
      <c r="AF69" s="107"/>
      <c r="AG69" s="107"/>
      <c r="AH69" s="107"/>
    </row>
    <row r="70" spans="1:34" s="30" customFormat="1" ht="15" customHeight="1" x14ac:dyDescent="0.2">
      <c r="A70" s="292" t="s">
        <v>129</v>
      </c>
      <c r="B70" s="293"/>
      <c r="C70" s="312"/>
      <c r="D70" s="306">
        <f>Pedido!D66</f>
        <v>0</v>
      </c>
      <c r="E70" s="306"/>
      <c r="F70" s="306">
        <f>Pedido!F66</f>
        <v>0</v>
      </c>
      <c r="G70" s="306"/>
      <c r="H70" s="306">
        <f>Pedido!H66</f>
        <v>0</v>
      </c>
      <c r="I70" s="306"/>
      <c r="J70" s="613"/>
      <c r="K70" s="613"/>
      <c r="L70" s="202"/>
      <c r="M70" s="69"/>
      <c r="N70" s="69"/>
      <c r="O70" s="69"/>
      <c r="P70" s="69"/>
      <c r="Q70" s="69"/>
      <c r="R70" s="69"/>
      <c r="S70" s="69"/>
      <c r="T70" s="69"/>
      <c r="U70" s="91"/>
      <c r="V70" s="115">
        <f>SUM(D70:I70)</f>
        <v>0</v>
      </c>
      <c r="W70" s="294"/>
      <c r="X70" s="296"/>
      <c r="Y70" s="95"/>
      <c r="Z70" s="107"/>
      <c r="AA70" s="107"/>
      <c r="AB70" s="107"/>
      <c r="AC70" s="107"/>
      <c r="AD70" s="107"/>
      <c r="AE70" s="107"/>
      <c r="AF70" s="107"/>
      <c r="AG70" s="107"/>
      <c r="AH70" s="107"/>
    </row>
    <row r="71" spans="1:34" s="30" customFormat="1" ht="15" customHeight="1" x14ac:dyDescent="0.2">
      <c r="A71" s="292" t="s">
        <v>273</v>
      </c>
      <c r="B71" s="431"/>
      <c r="C71" s="432"/>
      <c r="D71" s="197"/>
      <c r="E71" s="212"/>
      <c r="F71" s="211"/>
      <c r="G71" s="212"/>
      <c r="H71" s="211"/>
      <c r="I71" s="198"/>
      <c r="J71" s="300">
        <f>Pedido!J67</f>
        <v>0</v>
      </c>
      <c r="K71" s="300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115">
        <f>SUM(J71)</f>
        <v>0</v>
      </c>
      <c r="W71" s="272"/>
      <c r="X71" s="275"/>
      <c r="Y71" s="95"/>
      <c r="Z71" s="107"/>
      <c r="AA71" s="107"/>
      <c r="AB71" s="107"/>
      <c r="AC71" s="107"/>
      <c r="AD71" s="107"/>
      <c r="AE71" s="107"/>
      <c r="AF71" s="107"/>
      <c r="AG71" s="107"/>
      <c r="AH71" s="107"/>
    </row>
    <row r="72" spans="1:34" s="30" customFormat="1" ht="15" customHeight="1" x14ac:dyDescent="0.2">
      <c r="A72" s="433" t="s">
        <v>130</v>
      </c>
      <c r="B72" s="434"/>
      <c r="C72" s="434"/>
      <c r="D72" s="313" t="s">
        <v>267</v>
      </c>
      <c r="E72" s="315"/>
      <c r="F72" s="313" t="s">
        <v>78</v>
      </c>
      <c r="G72" s="315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60"/>
      <c r="V72" s="85" t="s">
        <v>28</v>
      </c>
      <c r="W72" s="618" t="s">
        <v>156</v>
      </c>
      <c r="X72" s="619"/>
      <c r="Y72" s="95"/>
      <c r="Z72" s="107"/>
      <c r="AA72" s="107"/>
      <c r="AB72" s="107"/>
      <c r="AC72" s="107"/>
      <c r="AD72" s="107"/>
      <c r="AE72" s="107"/>
      <c r="AF72" s="107"/>
      <c r="AG72" s="107"/>
      <c r="AH72" s="107"/>
    </row>
    <row r="73" spans="1:34" s="30" customFormat="1" ht="15" customHeight="1" x14ac:dyDescent="0.2">
      <c r="A73" s="297" t="s">
        <v>265</v>
      </c>
      <c r="B73" s="298"/>
      <c r="C73" s="299"/>
      <c r="D73" s="332">
        <f>Pedido!D69</f>
        <v>0</v>
      </c>
      <c r="E73" s="333"/>
      <c r="F73" s="294">
        <f>Pedido!F69</f>
        <v>0</v>
      </c>
      <c r="G73" s="296"/>
      <c r="H73" s="188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61"/>
      <c r="V73" s="189">
        <f>Pedido!X69</f>
        <v>0</v>
      </c>
      <c r="W73" s="332"/>
      <c r="X73" s="333"/>
      <c r="Y73" s="95"/>
      <c r="Z73" s="107"/>
      <c r="AA73" s="107"/>
      <c r="AB73" s="107"/>
      <c r="AC73" s="107"/>
      <c r="AD73" s="107"/>
      <c r="AE73" s="107"/>
      <c r="AF73" s="107"/>
      <c r="AG73" s="107"/>
      <c r="AH73" s="107"/>
    </row>
    <row r="74" spans="1:34" s="30" customFormat="1" ht="15" customHeight="1" x14ac:dyDescent="0.2">
      <c r="A74" s="297" t="s">
        <v>237</v>
      </c>
      <c r="B74" s="298"/>
      <c r="C74" s="299"/>
      <c r="D74" s="332">
        <f>Pedido!D70</f>
        <v>0</v>
      </c>
      <c r="E74" s="333"/>
      <c r="F74" s="332">
        <f>Pedido!F70</f>
        <v>0</v>
      </c>
      <c r="G74" s="333"/>
      <c r="H74" s="188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61"/>
      <c r="V74" s="189">
        <f>Pedido!X70</f>
        <v>0</v>
      </c>
      <c r="W74" s="294"/>
      <c r="X74" s="296"/>
      <c r="Y74" s="95"/>
      <c r="Z74" s="107"/>
      <c r="AA74" s="107"/>
      <c r="AB74" s="107"/>
      <c r="AC74" s="107"/>
      <c r="AD74" s="107"/>
      <c r="AE74" s="107"/>
      <c r="AF74" s="107"/>
      <c r="AG74" s="107"/>
      <c r="AH74" s="107"/>
    </row>
    <row r="75" spans="1:34" s="30" customFormat="1" ht="15" customHeight="1" x14ac:dyDescent="0.2">
      <c r="A75" s="307" t="s">
        <v>131</v>
      </c>
      <c r="B75" s="308"/>
      <c r="C75" s="309"/>
      <c r="D75" s="332">
        <f>Pedido!D71</f>
        <v>0</v>
      </c>
      <c r="E75" s="333"/>
      <c r="F75" s="332">
        <f>Pedido!F71</f>
        <v>0</v>
      </c>
      <c r="G75" s="333"/>
      <c r="H75" s="188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61"/>
      <c r="V75" s="189">
        <f>Pedido!X71</f>
        <v>0</v>
      </c>
      <c r="W75" s="294"/>
      <c r="X75" s="296"/>
      <c r="Y75" s="95"/>
      <c r="Z75" s="107"/>
      <c r="AA75" s="107"/>
      <c r="AB75" s="107"/>
      <c r="AC75" s="107"/>
      <c r="AD75" s="107"/>
      <c r="AE75" s="107"/>
      <c r="AF75" s="107"/>
      <c r="AG75" s="107"/>
      <c r="AH75" s="107"/>
    </row>
    <row r="76" spans="1:34" s="30" customFormat="1" ht="15" customHeight="1" x14ac:dyDescent="0.2">
      <c r="A76" s="307" t="s">
        <v>266</v>
      </c>
      <c r="B76" s="308"/>
      <c r="C76" s="309"/>
      <c r="D76" s="332">
        <f>Pedido!D72</f>
        <v>0</v>
      </c>
      <c r="E76" s="333"/>
      <c r="F76" s="332">
        <f>Pedido!F72</f>
        <v>0</v>
      </c>
      <c r="G76" s="333"/>
      <c r="H76" s="188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61"/>
      <c r="V76" s="189">
        <f>Pedido!X72</f>
        <v>0</v>
      </c>
      <c r="W76" s="294"/>
      <c r="X76" s="296"/>
      <c r="Y76" s="95"/>
      <c r="Z76" s="107"/>
      <c r="AA76" s="107"/>
      <c r="AB76" s="107"/>
      <c r="AC76" s="107"/>
      <c r="AD76" s="107"/>
      <c r="AE76" s="107"/>
      <c r="AF76" s="107"/>
      <c r="AG76" s="107"/>
      <c r="AH76" s="107"/>
    </row>
    <row r="77" spans="1:34" s="30" customFormat="1" ht="15" customHeight="1" x14ac:dyDescent="0.2">
      <c r="A77" s="292" t="s">
        <v>273</v>
      </c>
      <c r="B77" s="431"/>
      <c r="C77" s="432"/>
      <c r="D77" s="332">
        <f>Pedido!D73</f>
        <v>0</v>
      </c>
      <c r="E77" s="333"/>
      <c r="F77" s="595"/>
      <c r="G77" s="597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204">
        <f>Pedido!X73</f>
        <v>0</v>
      </c>
      <c r="W77" s="272"/>
      <c r="X77" s="275"/>
      <c r="Y77" s="95"/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s="30" customFormat="1" ht="15" customHeight="1" x14ac:dyDescent="0.2">
      <c r="A78" s="433" t="s">
        <v>290</v>
      </c>
      <c r="B78" s="434"/>
      <c r="C78" s="434"/>
      <c r="D78" s="313" t="s">
        <v>267</v>
      </c>
      <c r="E78" s="315"/>
      <c r="F78" s="313"/>
      <c r="G78" s="314"/>
      <c r="H78" s="314"/>
      <c r="I78" s="314"/>
      <c r="J78" s="314"/>
      <c r="K78" s="314"/>
      <c r="L78" s="314"/>
      <c r="M78" s="314"/>
      <c r="N78" s="314"/>
      <c r="O78" s="314"/>
      <c r="P78" s="314"/>
      <c r="Q78" s="314"/>
      <c r="R78" s="314"/>
      <c r="S78" s="314"/>
      <c r="T78" s="314"/>
      <c r="U78" s="315"/>
      <c r="V78" s="85" t="s">
        <v>28</v>
      </c>
      <c r="W78" s="618" t="s">
        <v>156</v>
      </c>
      <c r="X78" s="619"/>
      <c r="Y78" s="95"/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s="30" customFormat="1" ht="15" customHeight="1" x14ac:dyDescent="0.2">
      <c r="A79" s="297" t="s">
        <v>265</v>
      </c>
      <c r="B79" s="298"/>
      <c r="C79" s="299"/>
      <c r="D79" s="332">
        <f>Pedido!D75</f>
        <v>0</v>
      </c>
      <c r="E79" s="333"/>
      <c r="F79" s="284"/>
      <c r="G79" s="284"/>
      <c r="H79" s="400"/>
      <c r="I79" s="400"/>
      <c r="J79" s="400"/>
      <c r="K79" s="400"/>
      <c r="L79" s="400"/>
      <c r="M79" s="400"/>
      <c r="N79" s="400"/>
      <c r="O79" s="400"/>
      <c r="P79" s="400"/>
      <c r="Q79" s="400"/>
      <c r="R79" s="400"/>
      <c r="S79" s="400"/>
      <c r="T79" s="400"/>
      <c r="U79" s="401"/>
      <c r="V79" s="189">
        <f>Pedido!X75</f>
        <v>0</v>
      </c>
      <c r="W79" s="332"/>
      <c r="X79" s="333"/>
      <c r="Y79" s="95"/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s="30" customFormat="1" ht="15" customHeight="1" x14ac:dyDescent="0.2">
      <c r="A80" s="297" t="s">
        <v>237</v>
      </c>
      <c r="B80" s="298"/>
      <c r="C80" s="299"/>
      <c r="D80" s="332">
        <f>Pedido!D76</f>
        <v>0</v>
      </c>
      <c r="E80" s="333"/>
      <c r="F80" s="273"/>
      <c r="G80" s="273"/>
      <c r="H80" s="310"/>
      <c r="I80" s="310"/>
      <c r="J80" s="310"/>
      <c r="K80" s="310"/>
      <c r="L80" s="310"/>
      <c r="M80" s="310"/>
      <c r="N80" s="310"/>
      <c r="O80" s="310"/>
      <c r="P80" s="310"/>
      <c r="Q80" s="310"/>
      <c r="R80" s="310"/>
      <c r="S80" s="310"/>
      <c r="T80" s="310"/>
      <c r="U80" s="311"/>
      <c r="V80" s="189">
        <f>Pedido!X76</f>
        <v>0</v>
      </c>
      <c r="W80" s="294"/>
      <c r="X80" s="296"/>
      <c r="Y80" s="95"/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s="30" customFormat="1" ht="15" customHeight="1" x14ac:dyDescent="0.2">
      <c r="A81" s="307" t="s">
        <v>131</v>
      </c>
      <c r="B81" s="308"/>
      <c r="C81" s="309"/>
      <c r="D81" s="332">
        <f>Pedido!D77</f>
        <v>0</v>
      </c>
      <c r="E81" s="333"/>
      <c r="F81" s="273"/>
      <c r="G81" s="273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1"/>
      <c r="V81" s="189">
        <f>Pedido!X77</f>
        <v>0</v>
      </c>
      <c r="W81" s="294"/>
      <c r="X81" s="296"/>
      <c r="Y81" s="95"/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s="30" customFormat="1" ht="15" customHeight="1" x14ac:dyDescent="0.2">
      <c r="A82" s="307" t="s">
        <v>266</v>
      </c>
      <c r="B82" s="308"/>
      <c r="C82" s="309"/>
      <c r="D82" s="332">
        <f>Pedido!D78</f>
        <v>0</v>
      </c>
      <c r="E82" s="333"/>
      <c r="F82" s="273"/>
      <c r="G82" s="273"/>
      <c r="H82" s="310"/>
      <c r="I82" s="310"/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1"/>
      <c r="V82" s="189">
        <f>Pedido!X78</f>
        <v>0</v>
      </c>
      <c r="W82" s="294"/>
      <c r="X82" s="296"/>
      <c r="Y82" s="95"/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s="30" customFormat="1" ht="15" customHeight="1" x14ac:dyDescent="0.2">
      <c r="A83" s="433" t="s">
        <v>54</v>
      </c>
      <c r="B83" s="434"/>
      <c r="C83" s="434"/>
      <c r="D83" s="314"/>
      <c r="E83" s="314"/>
      <c r="F83" s="314"/>
      <c r="G83" s="314"/>
      <c r="H83" s="522"/>
      <c r="I83" s="522"/>
      <c r="J83" s="522"/>
      <c r="K83" s="522"/>
      <c r="L83" s="522"/>
      <c r="M83" s="522"/>
      <c r="N83" s="522"/>
      <c r="O83" s="522"/>
      <c r="P83" s="522"/>
      <c r="Q83" s="522"/>
      <c r="R83" s="522"/>
      <c r="S83" s="522"/>
      <c r="T83" s="522"/>
      <c r="U83" s="522"/>
      <c r="V83" s="85" t="s">
        <v>28</v>
      </c>
      <c r="W83" s="618" t="s">
        <v>156</v>
      </c>
      <c r="X83" s="619"/>
      <c r="Y83" s="95"/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s="30" customFormat="1" ht="15" customHeight="1" x14ac:dyDescent="0.2">
      <c r="A84" s="292" t="s">
        <v>203</v>
      </c>
      <c r="B84" s="293"/>
      <c r="C84" s="312"/>
      <c r="D84" s="294">
        <f>Pedido!D80</f>
        <v>0</v>
      </c>
      <c r="E84" s="296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8">
        <f>Pedido!X80</f>
        <v>0</v>
      </c>
      <c r="W84" s="294"/>
      <c r="X84" s="296"/>
      <c r="Y84" s="95"/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s="30" customFormat="1" ht="15" customHeight="1" x14ac:dyDescent="0.2">
      <c r="A85" s="303" t="s">
        <v>204</v>
      </c>
      <c r="B85" s="304"/>
      <c r="C85" s="305"/>
      <c r="D85" s="294">
        <f>Pedido!D81</f>
        <v>0</v>
      </c>
      <c r="E85" s="296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8">
        <f>Pedido!X81</f>
        <v>0</v>
      </c>
      <c r="W85" s="272"/>
      <c r="X85" s="275"/>
      <c r="Y85" s="95"/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s="30" customFormat="1" ht="15" customHeight="1" x14ac:dyDescent="0.2">
      <c r="A86" s="292" t="s">
        <v>294</v>
      </c>
      <c r="B86" s="293"/>
      <c r="C86" s="312"/>
      <c r="D86" s="294">
        <f>Pedido!D82</f>
        <v>0</v>
      </c>
      <c r="E86" s="296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8">
        <f>Pedido!X82</f>
        <v>0</v>
      </c>
      <c r="W86" s="272"/>
      <c r="X86" s="275"/>
      <c r="Y86" s="95"/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s="30" customFormat="1" ht="15" customHeight="1" x14ac:dyDescent="0.2">
      <c r="A87" s="433" t="s">
        <v>113</v>
      </c>
      <c r="B87" s="434"/>
      <c r="C87" s="482"/>
      <c r="D87" s="348" t="s">
        <v>114</v>
      </c>
      <c r="E87" s="349"/>
      <c r="F87" s="355"/>
      <c r="G87" s="348" t="s">
        <v>143</v>
      </c>
      <c r="H87" s="349"/>
      <c r="I87" s="355"/>
      <c r="J87" s="276"/>
      <c r="K87" s="276"/>
      <c r="L87" s="68"/>
      <c r="M87" s="68"/>
      <c r="N87" s="68"/>
      <c r="O87" s="68"/>
      <c r="P87" s="68"/>
      <c r="Q87" s="68"/>
      <c r="R87" s="68"/>
      <c r="S87" s="68"/>
      <c r="T87" s="68"/>
      <c r="U87" s="89"/>
      <c r="V87" s="85" t="s">
        <v>28</v>
      </c>
      <c r="W87" s="618" t="s">
        <v>156</v>
      </c>
      <c r="X87" s="619"/>
      <c r="Y87" s="95"/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s="30" customFormat="1" ht="15" customHeight="1" x14ac:dyDescent="0.2">
      <c r="A88" s="292" t="s">
        <v>115</v>
      </c>
      <c r="B88" s="293"/>
      <c r="C88" s="312"/>
      <c r="D88" s="294">
        <f>Pedido!D84</f>
        <v>0</v>
      </c>
      <c r="E88" s="295"/>
      <c r="F88" s="295"/>
      <c r="G88" s="608">
        <f>Pedido!G84</f>
        <v>0</v>
      </c>
      <c r="H88" s="608"/>
      <c r="I88" s="608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91"/>
      <c r="V88" s="115">
        <f>Pedido!X84</f>
        <v>0</v>
      </c>
      <c r="W88" s="294"/>
      <c r="X88" s="296"/>
      <c r="Y88" s="95"/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s="30" customFormat="1" ht="15" customHeight="1" x14ac:dyDescent="0.2">
      <c r="A89" s="292" t="s">
        <v>116</v>
      </c>
      <c r="B89" s="293"/>
      <c r="C89" s="312"/>
      <c r="D89" s="294">
        <f>Pedido!D85</f>
        <v>0</v>
      </c>
      <c r="E89" s="295"/>
      <c r="F89" s="295"/>
      <c r="G89" s="608">
        <f>Pedido!G85</f>
        <v>0</v>
      </c>
      <c r="H89" s="608"/>
      <c r="I89" s="608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91"/>
      <c r="V89" s="115">
        <f>Pedido!X85</f>
        <v>0</v>
      </c>
      <c r="W89" s="294"/>
      <c r="X89" s="296"/>
      <c r="Y89" s="95"/>
      <c r="Z89" s="107"/>
      <c r="AA89" s="107"/>
      <c r="AB89" s="107"/>
      <c r="AC89" s="107"/>
      <c r="AD89" s="107"/>
      <c r="AE89" s="107"/>
      <c r="AF89" s="107"/>
      <c r="AG89" s="107"/>
      <c r="AH89" s="107"/>
    </row>
    <row r="90" spans="1:34" s="30" customFormat="1" ht="15" customHeight="1" x14ac:dyDescent="0.2">
      <c r="A90" s="292" t="s">
        <v>117</v>
      </c>
      <c r="B90" s="293"/>
      <c r="C90" s="312"/>
      <c r="D90" s="294">
        <f>Pedido!D86</f>
        <v>0</v>
      </c>
      <c r="E90" s="295"/>
      <c r="F90" s="295"/>
      <c r="G90" s="608">
        <f>Pedido!G86</f>
        <v>0</v>
      </c>
      <c r="H90" s="608"/>
      <c r="I90" s="608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91"/>
      <c r="V90" s="115">
        <f>Pedido!X87</f>
        <v>0</v>
      </c>
      <c r="W90" s="294"/>
      <c r="X90" s="296"/>
      <c r="Y90" s="106"/>
      <c r="Z90" s="107"/>
      <c r="AA90" s="107"/>
      <c r="AB90" s="107"/>
      <c r="AC90" s="107"/>
      <c r="AD90" s="107"/>
      <c r="AE90" s="107"/>
      <c r="AF90" s="107"/>
      <c r="AG90" s="107"/>
      <c r="AH90" s="107"/>
    </row>
    <row r="91" spans="1:34" s="30" customFormat="1" ht="15" customHeight="1" x14ac:dyDescent="0.2">
      <c r="A91" s="292" t="s">
        <v>270</v>
      </c>
      <c r="B91" s="431"/>
      <c r="C91" s="432"/>
      <c r="D91" s="294">
        <f>Pedido!D87</f>
        <v>0</v>
      </c>
      <c r="E91" s="295"/>
      <c r="F91" s="295"/>
      <c r="G91" s="608">
        <f>Pedido!G87</f>
        <v>0</v>
      </c>
      <c r="H91" s="608"/>
      <c r="I91" s="608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91"/>
      <c r="V91" s="115">
        <f>SUM(D91:I91)</f>
        <v>0</v>
      </c>
      <c r="W91" s="272"/>
      <c r="X91" s="275"/>
      <c r="Y91" s="106"/>
      <c r="Z91" s="107"/>
      <c r="AA91" s="107"/>
      <c r="AB91" s="107"/>
      <c r="AC91" s="107"/>
      <c r="AD91" s="107"/>
      <c r="AE91" s="107"/>
      <c r="AF91" s="107"/>
      <c r="AG91" s="107"/>
      <c r="AH91" s="107"/>
    </row>
    <row r="92" spans="1:34" s="30" customFormat="1" ht="15" customHeight="1" x14ac:dyDescent="0.2">
      <c r="A92" s="292" t="s">
        <v>85</v>
      </c>
      <c r="B92" s="293"/>
      <c r="C92" s="312"/>
      <c r="D92" s="294">
        <f>Pedido!D88</f>
        <v>0</v>
      </c>
      <c r="E92" s="295"/>
      <c r="F92" s="295"/>
      <c r="G92" s="608">
        <f>Pedido!G88</f>
        <v>0</v>
      </c>
      <c r="H92" s="608"/>
      <c r="I92" s="608"/>
      <c r="J92" s="69"/>
      <c r="K92" s="69"/>
      <c r="L92" s="69"/>
      <c r="M92" s="69"/>
      <c r="N92" s="69"/>
      <c r="O92" s="69"/>
      <c r="P92" s="261"/>
      <c r="Q92" s="261"/>
      <c r="R92" s="261"/>
      <c r="S92" s="261"/>
      <c r="T92" s="261"/>
      <c r="U92" s="262"/>
      <c r="V92" s="115">
        <f>Pedido!X88</f>
        <v>0</v>
      </c>
      <c r="W92" s="294"/>
      <c r="X92" s="296"/>
      <c r="Y92" s="106"/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s="30" customFormat="1" ht="15" customHeight="1" x14ac:dyDescent="0.2">
      <c r="A93" s="468" t="s">
        <v>162</v>
      </c>
      <c r="B93" s="469"/>
      <c r="C93" s="644"/>
      <c r="D93" s="650" t="s">
        <v>163</v>
      </c>
      <c r="E93" s="651"/>
      <c r="F93" s="650" t="s">
        <v>164</v>
      </c>
      <c r="G93" s="651"/>
      <c r="H93" s="650" t="s">
        <v>165</v>
      </c>
      <c r="I93" s="651"/>
      <c r="J93" s="650" t="s">
        <v>166</v>
      </c>
      <c r="K93" s="651"/>
      <c r="L93" s="650" t="s">
        <v>167</v>
      </c>
      <c r="M93" s="651"/>
      <c r="N93" s="585" t="s">
        <v>183</v>
      </c>
      <c r="O93" s="585"/>
      <c r="P93" s="285"/>
      <c r="Q93" s="287"/>
      <c r="R93" s="585"/>
      <c r="S93" s="585"/>
      <c r="T93" s="585"/>
      <c r="U93" s="651"/>
      <c r="V93" s="648" t="s">
        <v>28</v>
      </c>
      <c r="W93" s="637" t="s">
        <v>156</v>
      </c>
      <c r="X93" s="638"/>
      <c r="Y93" s="106"/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s="30" customFormat="1" ht="15" customHeight="1" x14ac:dyDescent="0.2">
      <c r="A94" s="645"/>
      <c r="B94" s="646"/>
      <c r="C94" s="647"/>
      <c r="D94" s="609" t="s">
        <v>168</v>
      </c>
      <c r="E94" s="610"/>
      <c r="F94" s="609" t="s">
        <v>169</v>
      </c>
      <c r="G94" s="610"/>
      <c r="H94" s="609" t="s">
        <v>170</v>
      </c>
      <c r="I94" s="610"/>
      <c r="J94" s="609" t="s">
        <v>171</v>
      </c>
      <c r="K94" s="610"/>
      <c r="L94" s="609" t="s">
        <v>172</v>
      </c>
      <c r="M94" s="610"/>
      <c r="N94" s="586"/>
      <c r="O94" s="586"/>
      <c r="P94" s="286"/>
      <c r="Q94" s="288"/>
      <c r="R94" s="586"/>
      <c r="S94" s="586"/>
      <c r="T94" s="586"/>
      <c r="U94" s="610"/>
      <c r="V94" s="649"/>
      <c r="W94" s="424"/>
      <c r="X94" s="426"/>
      <c r="Y94" s="636"/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s="30" customFormat="1" ht="15" customHeight="1" x14ac:dyDescent="0.2">
      <c r="A95" s="292" t="s">
        <v>79</v>
      </c>
      <c r="B95" s="293"/>
      <c r="C95" s="312"/>
      <c r="D95" s="587">
        <f>Pedido!D91</f>
        <v>0</v>
      </c>
      <c r="E95" s="588"/>
      <c r="F95" s="587">
        <f>Pedido!F91</f>
        <v>0</v>
      </c>
      <c r="G95" s="588"/>
      <c r="H95" s="587">
        <f>Pedido!H91</f>
        <v>0</v>
      </c>
      <c r="I95" s="588"/>
      <c r="J95" s="587">
        <f>Pedido!J91</f>
        <v>0</v>
      </c>
      <c r="K95" s="588"/>
      <c r="L95" s="587">
        <f>Pedido!L91</f>
        <v>0</v>
      </c>
      <c r="M95" s="588"/>
      <c r="N95" s="587">
        <f>Pedido!J91</f>
        <v>0</v>
      </c>
      <c r="O95" s="588"/>
      <c r="P95" s="263"/>
      <c r="Q95" s="263"/>
      <c r="R95" s="606"/>
      <c r="S95" s="607"/>
      <c r="T95" s="606"/>
      <c r="U95" s="607"/>
      <c r="V95" s="115">
        <f>SUM(D95:S95)</f>
        <v>0</v>
      </c>
      <c r="W95" s="294"/>
      <c r="X95" s="296"/>
      <c r="Y95" s="636"/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s="30" customFormat="1" ht="15" customHeight="1" x14ac:dyDescent="0.2">
      <c r="A96" s="292" t="s">
        <v>208</v>
      </c>
      <c r="B96" s="293"/>
      <c r="C96" s="312"/>
      <c r="D96" s="587">
        <f>Pedido!D92</f>
        <v>0</v>
      </c>
      <c r="E96" s="588"/>
      <c r="F96" s="587">
        <f>Pedido!F92</f>
        <v>0</v>
      </c>
      <c r="G96" s="588"/>
      <c r="H96" s="587">
        <f>Pedido!H92</f>
        <v>0</v>
      </c>
      <c r="I96" s="588"/>
      <c r="J96" s="611"/>
      <c r="K96" s="612"/>
      <c r="L96" s="587">
        <f>Pedido!L92</f>
        <v>0</v>
      </c>
      <c r="M96" s="588"/>
      <c r="N96" s="587">
        <f>Pedido!N92</f>
        <v>0</v>
      </c>
      <c r="O96" s="588"/>
      <c r="P96" s="218"/>
      <c r="Q96" s="218"/>
      <c r="R96" s="587"/>
      <c r="S96" s="588"/>
      <c r="T96" s="587"/>
      <c r="U96" s="588"/>
      <c r="V96" s="115">
        <f>SUM(D96:U96)</f>
        <v>0</v>
      </c>
      <c r="W96" s="294"/>
      <c r="X96" s="296"/>
      <c r="Y96" s="171"/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s="30" customFormat="1" ht="15" customHeight="1" x14ac:dyDescent="0.2">
      <c r="A97" s="292" t="s">
        <v>252</v>
      </c>
      <c r="B97" s="293"/>
      <c r="C97" s="312"/>
      <c r="D97" s="587">
        <f>Pedido!D93</f>
        <v>0</v>
      </c>
      <c r="E97" s="588"/>
      <c r="F97" s="587">
        <f>Pedido!F93</f>
        <v>0</v>
      </c>
      <c r="G97" s="588"/>
      <c r="H97" s="587">
        <f>Pedido!H93</f>
        <v>0</v>
      </c>
      <c r="I97" s="588"/>
      <c r="J97" s="587">
        <f>Pedido!J93</f>
        <v>0</v>
      </c>
      <c r="K97" s="588"/>
      <c r="L97" s="587">
        <f>Pedido!L93</f>
        <v>0</v>
      </c>
      <c r="M97" s="588"/>
      <c r="N97" s="587">
        <f>Pedido!J93</f>
        <v>0</v>
      </c>
      <c r="O97" s="588"/>
      <c r="P97" s="218"/>
      <c r="Q97" s="218"/>
      <c r="R97" s="587"/>
      <c r="S97" s="588"/>
      <c r="T97" s="587"/>
      <c r="U97" s="588"/>
      <c r="V97" s="115">
        <f>Pedido!X93</f>
        <v>0</v>
      </c>
      <c r="W97" s="294"/>
      <c r="X97" s="296"/>
      <c r="Y97" s="171"/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s="30" customFormat="1" ht="15" customHeight="1" x14ac:dyDescent="0.2">
      <c r="A98" s="292" t="s">
        <v>289</v>
      </c>
      <c r="B98" s="293"/>
      <c r="C98" s="312"/>
      <c r="D98" s="587">
        <f>Pedido!D94</f>
        <v>0</v>
      </c>
      <c r="E98" s="588"/>
      <c r="F98" s="587">
        <f>Pedido!F94</f>
        <v>0</v>
      </c>
      <c r="G98" s="588"/>
      <c r="H98" s="587">
        <f>Pedido!H94</f>
        <v>0</v>
      </c>
      <c r="I98" s="588"/>
      <c r="J98" s="611"/>
      <c r="K98" s="612"/>
      <c r="L98" s="587">
        <f>Pedido!L94</f>
        <v>0</v>
      </c>
      <c r="M98" s="588"/>
      <c r="N98" s="587">
        <f>Pedido!N94</f>
        <v>0</v>
      </c>
      <c r="O98" s="588"/>
      <c r="P98" s="218"/>
      <c r="Q98" s="218"/>
      <c r="R98" s="587"/>
      <c r="S98" s="588"/>
      <c r="T98" s="587"/>
      <c r="U98" s="588"/>
      <c r="V98" s="115">
        <f>SUM(D98:S98)</f>
        <v>0</v>
      </c>
      <c r="W98" s="294"/>
      <c r="X98" s="296"/>
      <c r="Y98" s="171"/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s="30" customFormat="1" ht="15" customHeight="1" x14ac:dyDescent="0.2">
      <c r="A99" s="420" t="s">
        <v>173</v>
      </c>
      <c r="B99" s="421"/>
      <c r="C99" s="648"/>
      <c r="D99" s="508" t="s">
        <v>174</v>
      </c>
      <c r="E99" s="510"/>
      <c r="F99" s="409" t="s">
        <v>175</v>
      </c>
      <c r="G99" s="411"/>
      <c r="H99" s="355" t="s">
        <v>176</v>
      </c>
      <c r="I99" s="320"/>
      <c r="J99" s="120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1"/>
      <c r="V99" s="639" t="s">
        <v>28</v>
      </c>
      <c r="W99" s="637" t="s">
        <v>156</v>
      </c>
      <c r="X99" s="638"/>
      <c r="Y99" s="171"/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s="30" customFormat="1" ht="15" customHeight="1" x14ac:dyDescent="0.2">
      <c r="A100" s="422"/>
      <c r="B100" s="423"/>
      <c r="C100" s="649"/>
      <c r="D100" s="665" t="s">
        <v>177</v>
      </c>
      <c r="E100" s="666"/>
      <c r="F100" s="412" t="s">
        <v>178</v>
      </c>
      <c r="G100" s="414"/>
      <c r="H100" s="355"/>
      <c r="I100" s="320"/>
      <c r="J100" s="123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24"/>
      <c r="V100" s="640"/>
      <c r="W100" s="424"/>
      <c r="X100" s="426"/>
      <c r="Y100" s="171"/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s="30" customFormat="1" ht="15" customHeight="1" x14ac:dyDescent="0.2">
      <c r="A101" s="292" t="s">
        <v>179</v>
      </c>
      <c r="B101" s="293"/>
      <c r="C101" s="312"/>
      <c r="D101" s="397"/>
      <c r="E101" s="399"/>
      <c r="F101" s="397"/>
      <c r="G101" s="399"/>
      <c r="H101" s="587">
        <f>Pedido!H97</f>
        <v>0</v>
      </c>
      <c r="I101" s="588"/>
      <c r="J101" s="444"/>
      <c r="K101" s="444"/>
      <c r="L101" s="444"/>
      <c r="M101" s="444"/>
      <c r="N101" s="444"/>
      <c r="O101" s="444"/>
      <c r="P101" s="444"/>
      <c r="Q101" s="444"/>
      <c r="R101" s="444"/>
      <c r="S101" s="444"/>
      <c r="T101" s="444"/>
      <c r="U101" s="445"/>
      <c r="V101" s="115">
        <f>Pedido!X97</f>
        <v>0</v>
      </c>
      <c r="W101" s="294"/>
      <c r="X101" s="296"/>
      <c r="Y101" s="171"/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s="30" customFormat="1" ht="15" customHeight="1" x14ac:dyDescent="0.2">
      <c r="A102" s="292" t="s">
        <v>180</v>
      </c>
      <c r="B102" s="293"/>
      <c r="C102" s="312"/>
      <c r="D102" s="587">
        <f>Pedido!D98</f>
        <v>0</v>
      </c>
      <c r="E102" s="588"/>
      <c r="F102" s="587">
        <f>Pedido!F98</f>
        <v>0</v>
      </c>
      <c r="G102" s="588"/>
      <c r="H102" s="397"/>
      <c r="I102" s="399"/>
      <c r="J102" s="446"/>
      <c r="K102" s="446"/>
      <c r="L102" s="446"/>
      <c r="M102" s="446"/>
      <c r="N102" s="446"/>
      <c r="O102" s="446"/>
      <c r="P102" s="446"/>
      <c r="Q102" s="446"/>
      <c r="R102" s="446"/>
      <c r="S102" s="446"/>
      <c r="T102" s="446"/>
      <c r="U102" s="447"/>
      <c r="V102" s="115">
        <f>Pedido!X98</f>
        <v>0</v>
      </c>
      <c r="W102" s="294"/>
      <c r="X102" s="296"/>
      <c r="Y102" s="171"/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30" customFormat="1" ht="15" customHeight="1" x14ac:dyDescent="0.2">
      <c r="A103" s="292" t="s">
        <v>181</v>
      </c>
      <c r="B103" s="293"/>
      <c r="C103" s="312"/>
      <c r="D103" s="587">
        <f>Pedido!D99</f>
        <v>0</v>
      </c>
      <c r="E103" s="588"/>
      <c r="F103" s="587">
        <f>Pedido!F99</f>
        <v>0</v>
      </c>
      <c r="G103" s="588"/>
      <c r="H103" s="397"/>
      <c r="I103" s="399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7"/>
      <c r="V103" s="115">
        <f>Pedido!X99</f>
        <v>0</v>
      </c>
      <c r="W103" s="294"/>
      <c r="X103" s="296"/>
      <c r="Y103" s="171"/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s="30" customFormat="1" ht="15" customHeight="1" x14ac:dyDescent="0.2">
      <c r="A104" s="292" t="s">
        <v>182</v>
      </c>
      <c r="B104" s="293"/>
      <c r="C104" s="312"/>
      <c r="D104" s="587">
        <f>Pedido!D100</f>
        <v>0</v>
      </c>
      <c r="E104" s="588"/>
      <c r="F104" s="587">
        <f>Pedido!F100</f>
        <v>0</v>
      </c>
      <c r="G104" s="588"/>
      <c r="H104" s="397"/>
      <c r="I104" s="399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/>
      <c r="T104" s="448"/>
      <c r="U104" s="449"/>
      <c r="V104" s="115">
        <f>Pedido!X100</f>
        <v>0</v>
      </c>
      <c r="W104" s="294"/>
      <c r="X104" s="296"/>
      <c r="Y104" s="172"/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s="30" customFormat="1" ht="15" customHeight="1" x14ac:dyDescent="0.2">
      <c r="A105" s="420" t="s">
        <v>217</v>
      </c>
      <c r="B105" s="421"/>
      <c r="C105" s="421"/>
      <c r="D105" s="508" t="s">
        <v>221</v>
      </c>
      <c r="E105" s="509"/>
      <c r="F105" s="509"/>
      <c r="G105" s="510"/>
      <c r="H105" s="409" t="s">
        <v>222</v>
      </c>
      <c r="I105" s="410"/>
      <c r="J105" s="410"/>
      <c r="K105" s="411"/>
      <c r="L105" s="409" t="s">
        <v>176</v>
      </c>
      <c r="M105" s="410"/>
      <c r="N105" s="410"/>
      <c r="O105" s="410"/>
      <c r="P105" s="410"/>
      <c r="Q105" s="410"/>
      <c r="R105" s="410"/>
      <c r="S105" s="410"/>
      <c r="T105" s="410"/>
      <c r="U105" s="411"/>
      <c r="V105" s="639" t="s">
        <v>28</v>
      </c>
      <c r="W105" s="637" t="s">
        <v>156</v>
      </c>
      <c r="X105" s="638"/>
      <c r="Y105" s="172"/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5" customHeight="1" x14ac:dyDescent="0.2">
      <c r="A106" s="422"/>
      <c r="B106" s="423"/>
      <c r="C106" s="423"/>
      <c r="D106" s="459" t="s">
        <v>220</v>
      </c>
      <c r="E106" s="460"/>
      <c r="F106" s="460"/>
      <c r="G106" s="461"/>
      <c r="H106" s="424" t="s">
        <v>223</v>
      </c>
      <c r="I106" s="425"/>
      <c r="J106" s="425"/>
      <c r="K106" s="426"/>
      <c r="L106" s="412"/>
      <c r="M106" s="413"/>
      <c r="N106" s="413"/>
      <c r="O106" s="413"/>
      <c r="P106" s="413"/>
      <c r="Q106" s="413"/>
      <c r="R106" s="413"/>
      <c r="S106" s="413"/>
      <c r="T106" s="413"/>
      <c r="U106" s="414"/>
      <c r="V106" s="640"/>
      <c r="W106" s="424"/>
      <c r="X106" s="426"/>
      <c r="Y106" s="171"/>
      <c r="Z106" s="180"/>
      <c r="AA106" s="180"/>
      <c r="AB106" s="180"/>
      <c r="AC106" s="180"/>
      <c r="AD106" s="180"/>
      <c r="AE106" s="180"/>
      <c r="AF106" s="180"/>
      <c r="AG106" s="180"/>
      <c r="AH106" s="180"/>
    </row>
    <row r="107" spans="1:34" ht="15" customHeight="1" x14ac:dyDescent="0.2">
      <c r="A107" s="292" t="s">
        <v>179</v>
      </c>
      <c r="B107" s="293"/>
      <c r="C107" s="293"/>
      <c r="D107" s="397"/>
      <c r="E107" s="398"/>
      <c r="F107" s="398"/>
      <c r="G107" s="399"/>
      <c r="H107" s="397"/>
      <c r="I107" s="398"/>
      <c r="J107" s="398"/>
      <c r="K107" s="399"/>
      <c r="L107" s="301">
        <f>Pedido!L103</f>
        <v>0</v>
      </c>
      <c r="M107" s="302"/>
      <c r="N107" s="302"/>
      <c r="O107" s="302"/>
      <c r="P107" s="302"/>
      <c r="Q107" s="302"/>
      <c r="R107" s="302"/>
      <c r="S107" s="302"/>
      <c r="T107" s="302"/>
      <c r="U107" s="408"/>
      <c r="V107" s="115">
        <f>Pedido!X103</f>
        <v>0</v>
      </c>
      <c r="W107" s="294"/>
      <c r="X107" s="296"/>
      <c r="Y107" s="171"/>
      <c r="Z107" s="180"/>
      <c r="AA107" s="180"/>
      <c r="AB107" s="180"/>
      <c r="AC107" s="180"/>
      <c r="AD107" s="180"/>
      <c r="AE107" s="180"/>
      <c r="AF107" s="180"/>
      <c r="AG107" s="180"/>
      <c r="AH107" s="180"/>
    </row>
    <row r="108" spans="1:34" ht="15" customHeight="1" x14ac:dyDescent="0.2">
      <c r="A108" s="292" t="s">
        <v>180</v>
      </c>
      <c r="B108" s="293"/>
      <c r="C108" s="293"/>
      <c r="D108" s="301">
        <f>Pedido!D104</f>
        <v>0</v>
      </c>
      <c r="E108" s="302"/>
      <c r="F108" s="302"/>
      <c r="G108" s="408"/>
      <c r="H108" s="301">
        <f>Pedido!H104</f>
        <v>0</v>
      </c>
      <c r="I108" s="302"/>
      <c r="J108" s="302"/>
      <c r="K108" s="408"/>
      <c r="L108" s="397"/>
      <c r="M108" s="398"/>
      <c r="N108" s="398"/>
      <c r="O108" s="398"/>
      <c r="P108" s="398"/>
      <c r="Q108" s="398"/>
      <c r="R108" s="398"/>
      <c r="S108" s="398"/>
      <c r="T108" s="398"/>
      <c r="U108" s="399"/>
      <c r="V108" s="115">
        <f>Pedido!X104</f>
        <v>0</v>
      </c>
      <c r="W108" s="294"/>
      <c r="X108" s="296"/>
      <c r="Y108" s="171"/>
      <c r="Z108" s="180"/>
      <c r="AA108" s="180"/>
      <c r="AB108" s="180"/>
      <c r="AC108" s="180"/>
      <c r="AD108" s="180"/>
      <c r="AE108" s="180"/>
      <c r="AF108" s="180"/>
      <c r="AG108" s="180"/>
      <c r="AH108" s="180"/>
    </row>
    <row r="109" spans="1:34" ht="15" customHeight="1" x14ac:dyDescent="0.2">
      <c r="A109" s="292" t="s">
        <v>182</v>
      </c>
      <c r="B109" s="293"/>
      <c r="C109" s="293"/>
      <c r="D109" s="301">
        <f>Pedido!D105</f>
        <v>0</v>
      </c>
      <c r="E109" s="302"/>
      <c r="F109" s="302"/>
      <c r="G109" s="408"/>
      <c r="H109" s="301">
        <f>Pedido!H105</f>
        <v>0</v>
      </c>
      <c r="I109" s="302"/>
      <c r="J109" s="302"/>
      <c r="K109" s="408"/>
      <c r="L109" s="397"/>
      <c r="M109" s="398"/>
      <c r="N109" s="398"/>
      <c r="O109" s="398"/>
      <c r="P109" s="398"/>
      <c r="Q109" s="398"/>
      <c r="R109" s="398"/>
      <c r="S109" s="398"/>
      <c r="T109" s="398"/>
      <c r="U109" s="399"/>
      <c r="V109" s="115">
        <f>Pedido!X105</f>
        <v>0</v>
      </c>
      <c r="W109" s="294"/>
      <c r="X109" s="296"/>
      <c r="Y109" s="171"/>
      <c r="Z109" s="180"/>
      <c r="AA109" s="180"/>
      <c r="AB109" s="180"/>
      <c r="AC109" s="180"/>
      <c r="AD109" s="180"/>
      <c r="AE109" s="180"/>
      <c r="AF109" s="180"/>
      <c r="AG109" s="180"/>
      <c r="AH109" s="180"/>
    </row>
    <row r="110" spans="1:34" ht="15" customHeight="1" x14ac:dyDescent="0.2">
      <c r="A110" s="292" t="s">
        <v>224</v>
      </c>
      <c r="B110" s="293"/>
      <c r="C110" s="312"/>
      <c r="D110" s="301">
        <f>Pedido!D106</f>
        <v>0</v>
      </c>
      <c r="E110" s="302"/>
      <c r="F110" s="302"/>
      <c r="G110" s="408"/>
      <c r="H110" s="301">
        <f>Pedido!H106</f>
        <v>0</v>
      </c>
      <c r="I110" s="302"/>
      <c r="J110" s="302"/>
      <c r="K110" s="408"/>
      <c r="L110" s="268"/>
      <c r="M110" s="274"/>
      <c r="N110" s="274"/>
      <c r="O110" s="274"/>
      <c r="P110" s="274"/>
      <c r="Q110" s="274"/>
      <c r="R110" s="274"/>
      <c r="S110" s="274"/>
      <c r="T110" s="274"/>
      <c r="U110" s="269"/>
      <c r="V110" s="115">
        <f>Pedido!X106</f>
        <v>0</v>
      </c>
      <c r="W110" s="294"/>
      <c r="X110" s="296"/>
      <c r="Y110" s="289"/>
      <c r="Z110" s="180"/>
      <c r="AA110" s="180"/>
      <c r="AB110" s="180"/>
      <c r="AC110" s="180"/>
      <c r="AD110" s="180"/>
      <c r="AE110" s="180"/>
      <c r="AF110" s="180"/>
      <c r="AG110" s="180"/>
      <c r="AH110" s="180"/>
    </row>
    <row r="111" spans="1:34" ht="15" customHeight="1" x14ac:dyDescent="0.2">
      <c r="A111" s="292" t="s">
        <v>239</v>
      </c>
      <c r="B111" s="293"/>
      <c r="C111" s="312"/>
      <c r="D111" s="301">
        <f>Pedido!D107</f>
        <v>0</v>
      </c>
      <c r="E111" s="302"/>
      <c r="F111" s="302"/>
      <c r="G111" s="408"/>
      <c r="H111" s="301">
        <f>Pedido!H107</f>
        <v>0</v>
      </c>
      <c r="I111" s="302"/>
      <c r="J111" s="302"/>
      <c r="K111" s="408"/>
      <c r="L111" s="268"/>
      <c r="M111" s="274"/>
      <c r="N111" s="274"/>
      <c r="O111" s="274"/>
      <c r="P111" s="274"/>
      <c r="Q111" s="274"/>
      <c r="R111" s="274"/>
      <c r="S111" s="274"/>
      <c r="T111" s="274"/>
      <c r="U111" s="269"/>
      <c r="V111" s="115">
        <f>Pedido!X107</f>
        <v>0</v>
      </c>
      <c r="W111" s="294"/>
      <c r="X111" s="296"/>
      <c r="Y111" s="171"/>
      <c r="Z111" s="180"/>
      <c r="AA111" s="180"/>
      <c r="AB111" s="180"/>
      <c r="AC111" s="180"/>
      <c r="AD111" s="180"/>
      <c r="AE111" s="180"/>
      <c r="AF111" s="180"/>
      <c r="AG111" s="180"/>
      <c r="AH111" s="180"/>
    </row>
    <row r="112" spans="1:34" ht="15" customHeight="1" x14ac:dyDescent="0.2">
      <c r="A112" s="292" t="s">
        <v>240</v>
      </c>
      <c r="B112" s="293"/>
      <c r="C112" s="312"/>
      <c r="D112" s="301">
        <f>Pedido!D108</f>
        <v>0</v>
      </c>
      <c r="E112" s="302"/>
      <c r="F112" s="302"/>
      <c r="G112" s="408"/>
      <c r="H112" s="301">
        <f>Pedido!H108</f>
        <v>0</v>
      </c>
      <c r="I112" s="302"/>
      <c r="J112" s="302"/>
      <c r="K112" s="408"/>
      <c r="L112" s="268"/>
      <c r="M112" s="274"/>
      <c r="N112" s="274"/>
      <c r="O112" s="274"/>
      <c r="P112" s="274"/>
      <c r="Q112" s="274"/>
      <c r="R112" s="274"/>
      <c r="S112" s="274"/>
      <c r="T112" s="274"/>
      <c r="U112" s="269"/>
      <c r="V112" s="115">
        <f>Pedido!X108</f>
        <v>0</v>
      </c>
      <c r="W112" s="294"/>
      <c r="X112" s="296"/>
      <c r="Y112" s="171"/>
      <c r="Z112" s="180"/>
      <c r="AA112" s="180"/>
      <c r="AB112" s="180"/>
      <c r="AC112" s="180"/>
      <c r="AD112" s="180"/>
      <c r="AE112" s="180"/>
      <c r="AF112" s="180"/>
      <c r="AG112" s="180"/>
      <c r="AH112" s="180"/>
    </row>
    <row r="113" spans="1:34" ht="15" customHeight="1" x14ac:dyDescent="0.2">
      <c r="A113" s="292" t="s">
        <v>241</v>
      </c>
      <c r="B113" s="293"/>
      <c r="C113" s="312"/>
      <c r="D113" s="301">
        <f>Pedido!D109</f>
        <v>0</v>
      </c>
      <c r="E113" s="302"/>
      <c r="F113" s="302"/>
      <c r="G113" s="408"/>
      <c r="H113" s="301">
        <f>Pedido!H109</f>
        <v>0</v>
      </c>
      <c r="I113" s="302"/>
      <c r="J113" s="302"/>
      <c r="K113" s="408"/>
      <c r="L113" s="268"/>
      <c r="M113" s="274"/>
      <c r="N113" s="274"/>
      <c r="O113" s="274"/>
      <c r="P113" s="274"/>
      <c r="Q113" s="274"/>
      <c r="R113" s="274"/>
      <c r="S113" s="274"/>
      <c r="T113" s="274"/>
      <c r="U113" s="269"/>
      <c r="V113" s="115">
        <f>Pedido!X109</f>
        <v>0</v>
      </c>
      <c r="W113" s="294"/>
      <c r="X113" s="296"/>
      <c r="Y113" s="171"/>
      <c r="Z113" s="180"/>
      <c r="AA113" s="180"/>
      <c r="AB113" s="180"/>
      <c r="AC113" s="180"/>
      <c r="AD113" s="180"/>
      <c r="AE113" s="180"/>
      <c r="AF113" s="180"/>
      <c r="AG113" s="180"/>
      <c r="AH113" s="180"/>
    </row>
    <row r="114" spans="1:34" ht="15" customHeight="1" x14ac:dyDescent="0.2">
      <c r="A114" s="292" t="s">
        <v>268</v>
      </c>
      <c r="B114" s="293"/>
      <c r="C114" s="293"/>
      <c r="D114" s="611"/>
      <c r="E114" s="635"/>
      <c r="F114" s="635"/>
      <c r="G114" s="612"/>
      <c r="H114" s="301">
        <f>Pedido!H110</f>
        <v>0</v>
      </c>
      <c r="I114" s="302"/>
      <c r="J114" s="302"/>
      <c r="K114" s="408"/>
      <c r="L114" s="462"/>
      <c r="M114" s="463"/>
      <c r="N114" s="463"/>
      <c r="O114" s="463"/>
      <c r="P114" s="463"/>
      <c r="Q114" s="463"/>
      <c r="R114" s="463"/>
      <c r="S114" s="463"/>
      <c r="T114" s="463"/>
      <c r="U114" s="624"/>
      <c r="V114" s="177">
        <f>Pedido!X110</f>
        <v>0</v>
      </c>
      <c r="W114" s="620"/>
      <c r="X114" s="621"/>
      <c r="Y114" s="106"/>
      <c r="Z114" s="180"/>
      <c r="AA114" s="180"/>
      <c r="AB114" s="180"/>
      <c r="AC114" s="180"/>
      <c r="AD114" s="180"/>
      <c r="AE114" s="180"/>
      <c r="AF114" s="180"/>
      <c r="AG114" s="180"/>
      <c r="AH114" s="180"/>
    </row>
    <row r="115" spans="1:34" ht="15" customHeight="1" x14ac:dyDescent="0.2">
      <c r="A115" s="625" t="s">
        <v>227</v>
      </c>
      <c r="B115" s="626"/>
      <c r="C115" s="626"/>
      <c r="D115" s="629" t="s">
        <v>220</v>
      </c>
      <c r="E115" s="630"/>
      <c r="F115" s="629" t="s">
        <v>223</v>
      </c>
      <c r="G115" s="630"/>
      <c r="H115" s="629" t="s">
        <v>220</v>
      </c>
      <c r="I115" s="630"/>
      <c r="J115" s="629" t="s">
        <v>223</v>
      </c>
      <c r="K115" s="631"/>
      <c r="L115" s="173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8"/>
      <c r="Y115" s="106"/>
      <c r="Z115" s="180"/>
      <c r="AA115" s="180"/>
      <c r="AB115" s="180"/>
      <c r="AC115" s="180"/>
      <c r="AD115" s="180"/>
      <c r="AE115" s="180"/>
      <c r="AF115" s="180"/>
      <c r="AG115" s="180"/>
      <c r="AH115" s="180"/>
    </row>
    <row r="116" spans="1:34" ht="15" customHeight="1" x14ac:dyDescent="0.2">
      <c r="A116" s="627"/>
      <c r="B116" s="628"/>
      <c r="C116" s="628"/>
      <c r="D116" s="632" t="s">
        <v>228</v>
      </c>
      <c r="E116" s="633"/>
      <c r="F116" s="632" t="s">
        <v>226</v>
      </c>
      <c r="G116" s="633"/>
      <c r="H116" s="632" t="s">
        <v>172</v>
      </c>
      <c r="I116" s="633"/>
      <c r="J116" s="632" t="s">
        <v>165</v>
      </c>
      <c r="K116" s="634"/>
      <c r="L116" s="175"/>
      <c r="M116" s="176"/>
      <c r="N116" s="176"/>
      <c r="O116" s="176"/>
      <c r="P116" s="176"/>
      <c r="Q116" s="176"/>
      <c r="R116" s="176"/>
      <c r="S116" s="176"/>
      <c r="T116" s="176"/>
      <c r="U116" s="176"/>
      <c r="V116" s="176"/>
      <c r="W116" s="176"/>
      <c r="X116" s="179"/>
      <c r="Y116" s="95"/>
      <c r="Z116" s="180"/>
      <c r="AA116" s="180"/>
      <c r="AB116" s="180"/>
      <c r="AC116" s="180"/>
      <c r="AD116" s="180"/>
      <c r="AE116" s="180"/>
      <c r="AF116" s="180"/>
      <c r="AG116" s="180"/>
      <c r="AH116" s="180"/>
    </row>
    <row r="117" spans="1:34" ht="15" customHeight="1" x14ac:dyDescent="0.2">
      <c r="A117" s="292" t="s">
        <v>225</v>
      </c>
      <c r="B117" s="293"/>
      <c r="C117" s="293"/>
      <c r="D117" s="622">
        <f>Pedido!D113</f>
        <v>0</v>
      </c>
      <c r="E117" s="623"/>
      <c r="F117" s="622">
        <f>Pedido!G113</f>
        <v>0</v>
      </c>
      <c r="G117" s="623"/>
      <c r="H117" s="622">
        <f>Pedido!J113</f>
        <v>0</v>
      </c>
      <c r="I117" s="623"/>
      <c r="J117" s="622">
        <f>Pedido!M113</f>
        <v>0</v>
      </c>
      <c r="K117" s="623"/>
      <c r="L117" s="185"/>
      <c r="M117" s="184"/>
      <c r="N117" s="184"/>
      <c r="O117" s="184"/>
      <c r="P117" s="184"/>
      <c r="Q117" s="184"/>
      <c r="R117" s="184"/>
      <c r="S117" s="184"/>
      <c r="T117" s="184"/>
      <c r="U117" s="186"/>
      <c r="V117" s="115">
        <f>Pedido!X113</f>
        <v>0</v>
      </c>
      <c r="W117" s="332"/>
      <c r="X117" s="333"/>
      <c r="Y117" s="95"/>
      <c r="Z117" s="180"/>
      <c r="AA117" s="180"/>
      <c r="AB117" s="180"/>
      <c r="AC117" s="180"/>
      <c r="AD117" s="180"/>
      <c r="AE117" s="180"/>
      <c r="AF117" s="180"/>
      <c r="AG117" s="180"/>
      <c r="AH117" s="180"/>
    </row>
    <row r="118" spans="1:34" ht="15" customHeight="1" x14ac:dyDescent="0.2">
      <c r="A118" s="292" t="s">
        <v>208</v>
      </c>
      <c r="B118" s="293"/>
      <c r="C118" s="293"/>
      <c r="D118" s="622">
        <f>Pedido!D114</f>
        <v>0</v>
      </c>
      <c r="E118" s="623"/>
      <c r="F118" s="397"/>
      <c r="G118" s="399"/>
      <c r="H118" s="622">
        <f>Pedido!J114</f>
        <v>0</v>
      </c>
      <c r="I118" s="623"/>
      <c r="J118" s="397"/>
      <c r="K118" s="399"/>
      <c r="L118" s="182"/>
      <c r="M118" s="181"/>
      <c r="N118" s="181"/>
      <c r="O118" s="181"/>
      <c r="P118" s="181"/>
      <c r="Q118" s="181"/>
      <c r="R118" s="181"/>
      <c r="S118" s="181"/>
      <c r="T118" s="181"/>
      <c r="U118" s="183"/>
      <c r="V118" s="115">
        <f>Pedido!X114</f>
        <v>0</v>
      </c>
      <c r="W118" s="294"/>
      <c r="X118" s="296"/>
      <c r="Y118" s="95"/>
      <c r="Z118" s="180"/>
      <c r="AA118" s="180"/>
      <c r="AB118" s="180"/>
      <c r="AC118" s="180"/>
      <c r="AD118" s="180"/>
      <c r="AE118" s="180"/>
      <c r="AF118" s="180"/>
      <c r="AG118" s="180"/>
      <c r="AH118" s="180"/>
    </row>
    <row r="119" spans="1:34" ht="15" customHeight="1" x14ac:dyDescent="0.2">
      <c r="A119" s="292" t="s">
        <v>218</v>
      </c>
      <c r="B119" s="293"/>
      <c r="C119" s="293"/>
      <c r="D119" s="622">
        <f>Pedido!D115</f>
        <v>0</v>
      </c>
      <c r="E119" s="623"/>
      <c r="F119" s="622">
        <f>Pedido!F115</f>
        <v>0</v>
      </c>
      <c r="G119" s="623"/>
      <c r="H119" s="622">
        <f>Pedido!J115</f>
        <v>0</v>
      </c>
      <c r="I119" s="623"/>
      <c r="J119" s="622">
        <f>Pedido!J115</f>
        <v>0</v>
      </c>
      <c r="K119" s="623"/>
      <c r="L119" s="182"/>
      <c r="M119" s="181"/>
      <c r="N119" s="181"/>
      <c r="O119" s="181"/>
      <c r="P119" s="181"/>
      <c r="Q119" s="181"/>
      <c r="R119" s="181"/>
      <c r="S119" s="181"/>
      <c r="T119" s="181"/>
      <c r="U119" s="183"/>
      <c r="V119" s="115">
        <f>Pedido!X115</f>
        <v>0</v>
      </c>
      <c r="W119" s="294"/>
      <c r="X119" s="296"/>
      <c r="Y119" s="95"/>
      <c r="Z119" s="180"/>
      <c r="AA119" s="180"/>
      <c r="AB119" s="180"/>
      <c r="AC119" s="180"/>
      <c r="AD119" s="180"/>
      <c r="AE119" s="180"/>
      <c r="AF119" s="180"/>
      <c r="AG119" s="180"/>
      <c r="AH119" s="180"/>
    </row>
    <row r="120" spans="1:34" ht="15" customHeight="1" x14ac:dyDescent="0.2">
      <c r="A120" s="292" t="s">
        <v>219</v>
      </c>
      <c r="B120" s="293"/>
      <c r="C120" s="293"/>
      <c r="D120" s="622">
        <f>Pedido!D116</f>
        <v>0</v>
      </c>
      <c r="E120" s="623"/>
      <c r="F120" s="397"/>
      <c r="G120" s="399"/>
      <c r="H120" s="622">
        <f>Pedido!J116</f>
        <v>0</v>
      </c>
      <c r="I120" s="623"/>
      <c r="J120" s="397"/>
      <c r="K120" s="399"/>
      <c r="L120" s="182"/>
      <c r="M120" s="181"/>
      <c r="N120" s="181"/>
      <c r="O120" s="181"/>
      <c r="P120" s="181"/>
      <c r="Q120" s="181"/>
      <c r="R120" s="181"/>
      <c r="S120" s="181"/>
      <c r="T120" s="181"/>
      <c r="U120" s="183"/>
      <c r="V120" s="115">
        <f>Pedido!X116</f>
        <v>0</v>
      </c>
      <c r="W120" s="294"/>
      <c r="X120" s="296"/>
      <c r="Y120" s="95"/>
      <c r="Z120" s="180"/>
      <c r="AA120" s="180"/>
      <c r="AB120" s="180"/>
      <c r="AC120" s="180"/>
      <c r="AD120" s="180"/>
      <c r="AE120" s="180"/>
      <c r="AF120" s="180"/>
      <c r="AG120" s="180"/>
      <c r="AH120" s="180"/>
    </row>
    <row r="121" spans="1:34" ht="15" customHeight="1" x14ac:dyDescent="0.2">
      <c r="A121" s="433" t="s">
        <v>230</v>
      </c>
      <c r="B121" s="434"/>
      <c r="C121" s="434"/>
      <c r="D121" s="348"/>
      <c r="E121" s="349"/>
      <c r="F121" s="355"/>
      <c r="G121" s="348"/>
      <c r="H121" s="349"/>
      <c r="I121" s="349"/>
      <c r="J121" s="349"/>
      <c r="K121" s="349"/>
      <c r="L121" s="349"/>
      <c r="M121" s="349"/>
      <c r="N121" s="349"/>
      <c r="O121" s="349"/>
      <c r="P121" s="349"/>
      <c r="Q121" s="349"/>
      <c r="R121" s="349"/>
      <c r="S121" s="349"/>
      <c r="T121" s="349"/>
      <c r="U121" s="355"/>
      <c r="V121" s="85" t="s">
        <v>28</v>
      </c>
      <c r="W121" s="618" t="s">
        <v>156</v>
      </c>
      <c r="X121" s="619"/>
      <c r="Y121" s="95"/>
      <c r="Z121" s="180"/>
      <c r="AA121" s="180"/>
      <c r="AB121" s="180"/>
      <c r="AC121" s="180"/>
      <c r="AD121" s="180"/>
      <c r="AE121" s="180"/>
      <c r="AF121" s="180"/>
      <c r="AG121" s="180"/>
      <c r="AH121" s="180"/>
    </row>
    <row r="122" spans="1:34" ht="15" customHeight="1" x14ac:dyDescent="0.2">
      <c r="A122" s="297" t="s">
        <v>242</v>
      </c>
      <c r="B122" s="298"/>
      <c r="C122" s="299"/>
      <c r="D122" s="294">
        <f>Pedido!D118</f>
        <v>0</v>
      </c>
      <c r="E122" s="295"/>
      <c r="F122" s="295"/>
      <c r="G122" s="294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6"/>
      <c r="V122" s="115">
        <f>Pedido!X118</f>
        <v>0</v>
      </c>
      <c r="W122" s="294"/>
      <c r="X122" s="296"/>
      <c r="Y122" s="95"/>
      <c r="Z122" s="180"/>
      <c r="AA122" s="180"/>
      <c r="AB122" s="180"/>
      <c r="AC122" s="180"/>
      <c r="AD122" s="180"/>
      <c r="AE122" s="180"/>
      <c r="AF122" s="180"/>
      <c r="AG122" s="180"/>
      <c r="AH122" s="180"/>
    </row>
    <row r="123" spans="1:34" ht="15" customHeight="1" x14ac:dyDescent="0.2">
      <c r="A123" s="292" t="s">
        <v>79</v>
      </c>
      <c r="B123" s="293"/>
      <c r="C123" s="312"/>
      <c r="D123" s="294">
        <f>Pedido!D119</f>
        <v>0</v>
      </c>
      <c r="E123" s="295"/>
      <c r="F123" s="295"/>
      <c r="G123" s="294"/>
      <c r="H123" s="295"/>
      <c r="I123" s="295"/>
      <c r="J123" s="295"/>
      <c r="K123" s="295"/>
      <c r="L123" s="295"/>
      <c r="M123" s="295"/>
      <c r="N123" s="295"/>
      <c r="O123" s="295"/>
      <c r="P123" s="295"/>
      <c r="Q123" s="295"/>
      <c r="R123" s="295"/>
      <c r="S123" s="295"/>
      <c r="T123" s="295"/>
      <c r="U123" s="296"/>
      <c r="V123" s="115">
        <f>Pedido!X119</f>
        <v>0</v>
      </c>
      <c r="W123" s="294"/>
      <c r="X123" s="296"/>
      <c r="Y123" s="95"/>
      <c r="Z123" s="180"/>
      <c r="AA123" s="180"/>
      <c r="AB123" s="180"/>
      <c r="AC123" s="180"/>
      <c r="AD123" s="180"/>
      <c r="AE123" s="180"/>
      <c r="AF123" s="180"/>
      <c r="AG123" s="180"/>
      <c r="AH123" s="180"/>
    </row>
    <row r="124" spans="1:34" ht="15" customHeight="1" x14ac:dyDescent="0.2">
      <c r="A124" s="292" t="s">
        <v>268</v>
      </c>
      <c r="B124" s="293"/>
      <c r="C124" s="293"/>
      <c r="D124" s="294">
        <f>Pedido!D120</f>
        <v>0</v>
      </c>
      <c r="E124" s="295"/>
      <c r="F124" s="295"/>
      <c r="G124" s="294"/>
      <c r="H124" s="295"/>
      <c r="I124" s="295"/>
      <c r="J124" s="295"/>
      <c r="K124" s="295"/>
      <c r="L124" s="295"/>
      <c r="M124" s="295"/>
      <c r="N124" s="295"/>
      <c r="O124" s="295"/>
      <c r="P124" s="295"/>
      <c r="Q124" s="295"/>
      <c r="R124" s="295"/>
      <c r="S124" s="295"/>
      <c r="T124" s="295"/>
      <c r="U124" s="296"/>
      <c r="V124" s="115">
        <f>Pedido!X120</f>
        <v>0</v>
      </c>
      <c r="W124" s="294"/>
      <c r="X124" s="296"/>
      <c r="Y124" s="95"/>
      <c r="Z124" s="180"/>
      <c r="AA124" s="180"/>
      <c r="AB124" s="180"/>
      <c r="AC124" s="180"/>
      <c r="AD124" s="180"/>
      <c r="AE124" s="180"/>
      <c r="AF124" s="180"/>
      <c r="AG124" s="180"/>
      <c r="AH124" s="180"/>
    </row>
    <row r="125" spans="1:34" ht="15" customHeight="1" x14ac:dyDescent="0.2">
      <c r="A125" s="417"/>
      <c r="B125" s="418"/>
      <c r="C125" s="418"/>
      <c r="D125" s="418"/>
      <c r="E125" s="418"/>
      <c r="F125" s="418"/>
      <c r="G125" s="418"/>
      <c r="H125" s="418"/>
      <c r="I125" s="418"/>
      <c r="J125" s="418"/>
      <c r="K125" s="418"/>
      <c r="L125" s="418"/>
      <c r="M125" s="418"/>
      <c r="N125" s="418"/>
      <c r="O125" s="418"/>
      <c r="P125" s="418"/>
      <c r="Q125" s="418"/>
      <c r="R125" s="418"/>
      <c r="S125" s="418"/>
      <c r="T125" s="418"/>
      <c r="U125" s="418"/>
      <c r="V125" s="418"/>
      <c r="W125" s="418"/>
      <c r="X125" s="419"/>
      <c r="Y125" s="95"/>
    </row>
    <row r="126" spans="1:34" x14ac:dyDescent="0.2">
      <c r="A126" s="113" t="s">
        <v>36</v>
      </c>
      <c r="B126" s="655">
        <f>Pedido!B123</f>
        <v>0</v>
      </c>
      <c r="C126" s="655"/>
      <c r="D126" s="655"/>
      <c r="E126" s="655"/>
      <c r="F126" s="655"/>
      <c r="G126" s="655"/>
      <c r="H126" s="655"/>
      <c r="I126" s="656"/>
      <c r="J126" s="654" t="s">
        <v>37</v>
      </c>
      <c r="K126" s="655"/>
      <c r="L126" s="655"/>
      <c r="M126" s="655"/>
      <c r="N126" s="655"/>
      <c r="O126" s="655"/>
      <c r="P126" s="655"/>
      <c r="Q126" s="655"/>
      <c r="R126" s="655"/>
      <c r="S126" s="655"/>
      <c r="T126" s="655"/>
      <c r="U126" s="655"/>
      <c r="V126" s="655"/>
      <c r="W126" s="655"/>
      <c r="X126" s="656"/>
      <c r="Y126" s="95"/>
    </row>
    <row r="127" spans="1:34" x14ac:dyDescent="0.2">
      <c r="A127" s="657">
        <f>Pedido!A127</f>
        <v>0</v>
      </c>
      <c r="B127" s="658"/>
      <c r="C127" s="658"/>
      <c r="D127" s="658"/>
      <c r="E127" s="658"/>
      <c r="F127" s="658"/>
      <c r="G127" s="658"/>
      <c r="H127" s="658"/>
      <c r="I127" s="659"/>
      <c r="J127" s="657"/>
      <c r="K127" s="658"/>
      <c r="L127" s="658"/>
      <c r="M127" s="658"/>
      <c r="N127" s="658"/>
      <c r="O127" s="658"/>
      <c r="P127" s="658"/>
      <c r="Q127" s="658"/>
      <c r="R127" s="658"/>
      <c r="S127" s="658"/>
      <c r="T127" s="658"/>
      <c r="U127" s="658"/>
      <c r="V127" s="658"/>
      <c r="W127" s="658"/>
      <c r="X127" s="659"/>
      <c r="Y127" s="95"/>
    </row>
    <row r="128" spans="1:34" x14ac:dyDescent="0.2">
      <c r="A128" s="657">
        <f>Pedido!A128</f>
        <v>0</v>
      </c>
      <c r="B128" s="658"/>
      <c r="C128" s="658"/>
      <c r="D128" s="658"/>
      <c r="E128" s="658"/>
      <c r="F128" s="658"/>
      <c r="G128" s="658"/>
      <c r="H128" s="658"/>
      <c r="I128" s="659"/>
      <c r="J128" s="660"/>
      <c r="K128" s="661"/>
      <c r="L128" s="661"/>
      <c r="M128" s="661"/>
      <c r="N128" s="661"/>
      <c r="O128" s="661"/>
      <c r="P128" s="661"/>
      <c r="Q128" s="661"/>
      <c r="R128" s="661"/>
      <c r="S128" s="661"/>
      <c r="T128" s="661"/>
      <c r="U128" s="661"/>
      <c r="V128" s="661"/>
      <c r="W128" s="661"/>
      <c r="X128" s="662"/>
      <c r="Y128" s="95"/>
    </row>
    <row r="129" spans="1:25" x14ac:dyDescent="0.2">
      <c r="A129" s="657">
        <f>Pedido!A129</f>
        <v>0</v>
      </c>
      <c r="B129" s="658"/>
      <c r="C129" s="658"/>
      <c r="D129" s="658"/>
      <c r="E129" s="658"/>
      <c r="F129" s="658"/>
      <c r="G129" s="658"/>
      <c r="H129" s="658"/>
      <c r="I129" s="659"/>
      <c r="J129" s="654" t="s">
        <v>37</v>
      </c>
      <c r="K129" s="655"/>
      <c r="L129" s="655"/>
      <c r="M129" s="655"/>
      <c r="N129" s="655"/>
      <c r="O129" s="655"/>
      <c r="P129" s="655"/>
      <c r="Q129" s="655"/>
      <c r="R129" s="655"/>
      <c r="S129" s="655"/>
      <c r="T129" s="655"/>
      <c r="U129" s="655"/>
      <c r="V129" s="655"/>
      <c r="W129" s="655"/>
      <c r="X129" s="656"/>
      <c r="Y129" s="95"/>
    </row>
    <row r="130" spans="1:25" x14ac:dyDescent="0.2">
      <c r="A130" s="657">
        <f>Pedido!A130</f>
        <v>0</v>
      </c>
      <c r="B130" s="658"/>
      <c r="C130" s="658"/>
      <c r="D130" s="658"/>
      <c r="E130" s="658"/>
      <c r="F130" s="658"/>
      <c r="G130" s="658"/>
      <c r="H130" s="658"/>
      <c r="I130" s="659"/>
      <c r="J130" s="657"/>
      <c r="K130" s="658"/>
      <c r="L130" s="658"/>
      <c r="M130" s="658"/>
      <c r="N130" s="658"/>
      <c r="O130" s="658"/>
      <c r="P130" s="658"/>
      <c r="Q130" s="658"/>
      <c r="R130" s="658"/>
      <c r="S130" s="658"/>
      <c r="T130" s="658"/>
      <c r="U130" s="658"/>
      <c r="V130" s="658"/>
      <c r="W130" s="658"/>
      <c r="X130" s="659"/>
    </row>
    <row r="131" spans="1:25" x14ac:dyDescent="0.2">
      <c r="A131" s="657">
        <f>Pedido!A131</f>
        <v>0</v>
      </c>
      <c r="B131" s="658"/>
      <c r="C131" s="658"/>
      <c r="D131" s="658"/>
      <c r="E131" s="658"/>
      <c r="F131" s="658"/>
      <c r="G131" s="658"/>
      <c r="H131" s="658"/>
      <c r="I131" s="659"/>
      <c r="J131" s="660"/>
      <c r="K131" s="661"/>
      <c r="L131" s="661"/>
      <c r="M131" s="661"/>
      <c r="N131" s="661"/>
      <c r="O131" s="661"/>
      <c r="P131" s="661"/>
      <c r="Q131" s="661"/>
      <c r="R131" s="661"/>
      <c r="S131" s="661"/>
      <c r="T131" s="661"/>
      <c r="U131" s="661"/>
      <c r="V131" s="661"/>
      <c r="W131" s="661"/>
      <c r="X131" s="662"/>
    </row>
    <row r="132" spans="1:25" x14ac:dyDescent="0.2">
      <c r="A132" s="657">
        <f>Pedido!A133</f>
        <v>0</v>
      </c>
      <c r="B132" s="658"/>
      <c r="C132" s="658"/>
      <c r="D132" s="658"/>
      <c r="E132" s="658"/>
      <c r="F132" s="658"/>
      <c r="G132" s="658"/>
      <c r="H132" s="658"/>
      <c r="I132" s="659"/>
      <c r="J132" s="654" t="s">
        <v>37</v>
      </c>
      <c r="K132" s="655"/>
      <c r="L132" s="655"/>
      <c r="M132" s="655"/>
      <c r="N132" s="655"/>
      <c r="O132" s="655"/>
      <c r="P132" s="655"/>
      <c r="Q132" s="655"/>
      <c r="R132" s="655"/>
      <c r="S132" s="655"/>
      <c r="T132" s="655"/>
      <c r="U132" s="655"/>
      <c r="V132" s="655"/>
      <c r="W132" s="655"/>
      <c r="X132" s="656"/>
    </row>
    <row r="133" spans="1:25" x14ac:dyDescent="0.2">
      <c r="A133" s="657">
        <f>Pedido!A134</f>
        <v>0</v>
      </c>
      <c r="B133" s="658"/>
      <c r="C133" s="658"/>
      <c r="D133" s="658"/>
      <c r="E133" s="658"/>
      <c r="F133" s="658"/>
      <c r="G133" s="658"/>
      <c r="H133" s="658"/>
      <c r="I133" s="659"/>
      <c r="J133" s="657"/>
      <c r="K133" s="658"/>
      <c r="L133" s="658"/>
      <c r="M133" s="658"/>
      <c r="N133" s="658"/>
      <c r="O133" s="658"/>
      <c r="P133" s="658"/>
      <c r="Q133" s="658"/>
      <c r="R133" s="658"/>
      <c r="S133" s="658"/>
      <c r="T133" s="658"/>
      <c r="U133" s="658"/>
      <c r="V133" s="658"/>
      <c r="W133" s="658"/>
      <c r="X133" s="659"/>
    </row>
    <row r="134" spans="1:25" x14ac:dyDescent="0.2">
      <c r="A134" s="114" t="str">
        <f>Pedido!A135</f>
        <v>Transportadora</v>
      </c>
      <c r="B134" s="663">
        <f>Pedido!B135</f>
        <v>0</v>
      </c>
      <c r="C134" s="663"/>
      <c r="D134" s="663"/>
      <c r="E134" s="663"/>
      <c r="F134" s="663"/>
      <c r="G134" s="663"/>
      <c r="H134" s="663"/>
      <c r="I134" s="664"/>
      <c r="J134" s="660"/>
      <c r="K134" s="661"/>
      <c r="L134" s="661"/>
      <c r="M134" s="661"/>
      <c r="N134" s="661"/>
      <c r="O134" s="661"/>
      <c r="P134" s="661"/>
      <c r="Q134" s="661"/>
      <c r="R134" s="661"/>
      <c r="S134" s="661"/>
      <c r="T134" s="661"/>
      <c r="U134" s="661"/>
      <c r="V134" s="661"/>
      <c r="W134" s="661"/>
      <c r="X134" s="662"/>
    </row>
    <row r="135" spans="1:25" x14ac:dyDescent="0.2">
      <c r="A135" s="682" t="s">
        <v>157</v>
      </c>
      <c r="B135" s="683"/>
      <c r="C135" s="683"/>
      <c r="D135" s="683"/>
      <c r="E135" s="683"/>
      <c r="F135" s="683"/>
      <c r="G135" s="683"/>
      <c r="H135" s="683"/>
      <c r="I135" s="683"/>
      <c r="J135" s="683"/>
      <c r="K135" s="683"/>
      <c r="L135" s="683"/>
      <c r="M135" s="683"/>
      <c r="N135" s="683"/>
      <c r="O135" s="683"/>
      <c r="P135" s="683"/>
      <c r="Q135" s="683"/>
      <c r="R135" s="683"/>
      <c r="S135" s="683"/>
      <c r="T135" s="683"/>
      <c r="U135" s="683"/>
      <c r="V135" s="683"/>
      <c r="W135" s="683"/>
      <c r="X135" s="684"/>
    </row>
    <row r="136" spans="1:25" x14ac:dyDescent="0.2">
      <c r="A136" s="679" t="s">
        <v>312</v>
      </c>
      <c r="B136" s="680"/>
      <c r="C136" s="680"/>
      <c r="D136" s="680"/>
      <c r="E136" s="680"/>
      <c r="F136" s="680"/>
      <c r="G136" s="680"/>
      <c r="H136" s="680"/>
      <c r="I136" s="680"/>
      <c r="J136" s="680"/>
      <c r="K136" s="680"/>
      <c r="L136" s="680"/>
      <c r="M136" s="680"/>
      <c r="N136" s="680"/>
      <c r="O136" s="680"/>
      <c r="P136" s="680"/>
      <c r="Q136" s="680"/>
      <c r="R136" s="680"/>
      <c r="S136" s="680"/>
      <c r="T136" s="680"/>
      <c r="U136" s="680"/>
      <c r="V136" s="680"/>
      <c r="W136" s="680"/>
      <c r="X136" s="681"/>
    </row>
    <row r="137" spans="1:25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spans="1:25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 spans="1:25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</row>
    <row r="140" spans="1:25" x14ac:dyDescent="0.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0"/>
      <c r="X140" s="30"/>
    </row>
    <row r="141" spans="1:25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0"/>
      <c r="X141" s="30"/>
    </row>
    <row r="142" spans="1:25" x14ac:dyDescent="0.2">
      <c r="A142" s="653"/>
      <c r="B142" s="653"/>
      <c r="C142" s="653"/>
      <c r="D142" s="653"/>
      <c r="E142" s="579"/>
      <c r="F142" s="579"/>
      <c r="G142" s="579"/>
      <c r="H142" s="579"/>
      <c r="I142" s="579"/>
      <c r="J142" s="104"/>
      <c r="K142" s="104"/>
      <c r="L142" s="105"/>
      <c r="M142" s="105"/>
      <c r="N142" s="105"/>
      <c r="O142" s="105"/>
      <c r="P142" s="105"/>
      <c r="Q142" s="105"/>
      <c r="R142" s="105"/>
      <c r="S142" s="105"/>
      <c r="T142" s="34"/>
      <c r="U142" s="34"/>
      <c r="V142" s="37"/>
      <c r="W142" s="30"/>
      <c r="X142" s="30"/>
    </row>
    <row r="143" spans="1:25" x14ac:dyDescent="0.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0"/>
      <c r="X143" s="30"/>
    </row>
    <row r="144" spans="1:25" x14ac:dyDescent="0.2">
      <c r="A144" s="652"/>
      <c r="B144" s="652"/>
      <c r="C144" s="652"/>
      <c r="D144" s="652"/>
      <c r="E144" s="652"/>
      <c r="F144" s="652"/>
      <c r="G144" s="652"/>
      <c r="H144" s="652"/>
      <c r="I144" s="652"/>
      <c r="J144" s="652"/>
      <c r="K144" s="652"/>
      <c r="L144" s="652"/>
      <c r="M144" s="652"/>
      <c r="N144" s="652"/>
      <c r="O144" s="652"/>
      <c r="P144" s="652"/>
      <c r="Q144" s="652"/>
      <c r="R144" s="652"/>
      <c r="S144" s="652"/>
      <c r="T144" s="652"/>
      <c r="U144" s="129"/>
      <c r="V144" s="37"/>
      <c r="W144" s="30"/>
      <c r="X144" s="30"/>
    </row>
    <row r="145" spans="1:24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</row>
    <row r="146" spans="1:24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</row>
  </sheetData>
  <mergeCells count="728">
    <mergeCell ref="D26:E26"/>
    <mergeCell ref="W24:X24"/>
    <mergeCell ref="W25:X25"/>
    <mergeCell ref="W26:X26"/>
    <mergeCell ref="W27:X27"/>
    <mergeCell ref="W28:X28"/>
    <mergeCell ref="F26:G26"/>
    <mergeCell ref="H26:I26"/>
    <mergeCell ref="J26:K26"/>
    <mergeCell ref="L26:M26"/>
    <mergeCell ref="W29:X29"/>
    <mergeCell ref="L29:M29"/>
    <mergeCell ref="N29:O29"/>
    <mergeCell ref="P29:Q29"/>
    <mergeCell ref="R29:S29"/>
    <mergeCell ref="T29:U29"/>
    <mergeCell ref="L28:M28"/>
    <mergeCell ref="N28:O28"/>
    <mergeCell ref="P28:Q28"/>
    <mergeCell ref="R28:S28"/>
    <mergeCell ref="T28:U28"/>
    <mergeCell ref="N27:O27"/>
    <mergeCell ref="P27:Q27"/>
    <mergeCell ref="R27:S27"/>
    <mergeCell ref="T27:U27"/>
    <mergeCell ref="A29:C29"/>
    <mergeCell ref="D29:E29"/>
    <mergeCell ref="F29:G29"/>
    <mergeCell ref="H29:I29"/>
    <mergeCell ref="J29:K29"/>
    <mergeCell ref="L27:M27"/>
    <mergeCell ref="A28:C28"/>
    <mergeCell ref="D28:E28"/>
    <mergeCell ref="F28:G28"/>
    <mergeCell ref="H28:I28"/>
    <mergeCell ref="J28:K28"/>
    <mergeCell ref="N25:O25"/>
    <mergeCell ref="P25:Q25"/>
    <mergeCell ref="R25:S25"/>
    <mergeCell ref="T25:U25"/>
    <mergeCell ref="A26:C26"/>
    <mergeCell ref="A27:C27"/>
    <mergeCell ref="D27:E27"/>
    <mergeCell ref="F27:G27"/>
    <mergeCell ref="H27:I27"/>
    <mergeCell ref="J27:K27"/>
    <mergeCell ref="N24:O24"/>
    <mergeCell ref="P24:Q24"/>
    <mergeCell ref="R24:S24"/>
    <mergeCell ref="T24:U24"/>
    <mergeCell ref="A25:C25"/>
    <mergeCell ref="D25:E25"/>
    <mergeCell ref="F25:G25"/>
    <mergeCell ref="H25:I25"/>
    <mergeCell ref="J25:K25"/>
    <mergeCell ref="L25:M25"/>
    <mergeCell ref="A24:C24"/>
    <mergeCell ref="D24:E24"/>
    <mergeCell ref="F24:G24"/>
    <mergeCell ref="H24:I24"/>
    <mergeCell ref="J24:K24"/>
    <mergeCell ref="L24:M24"/>
    <mergeCell ref="N19:O19"/>
    <mergeCell ref="P19:Q19"/>
    <mergeCell ref="P12:Q12"/>
    <mergeCell ref="N13:O13"/>
    <mergeCell ref="P13:Q13"/>
    <mergeCell ref="N14:O14"/>
    <mergeCell ref="P14:Q14"/>
    <mergeCell ref="N15:O15"/>
    <mergeCell ref="P15:Q15"/>
    <mergeCell ref="N12:O12"/>
    <mergeCell ref="A91:C91"/>
    <mergeCell ref="D91:F91"/>
    <mergeCell ref="G91:I91"/>
    <mergeCell ref="A83:C83"/>
    <mergeCell ref="A72:C72"/>
    <mergeCell ref="G87:I87"/>
    <mergeCell ref="G88:I88"/>
    <mergeCell ref="A84:C84"/>
    <mergeCell ref="D72:E72"/>
    <mergeCell ref="A74:C74"/>
    <mergeCell ref="W36:X36"/>
    <mergeCell ref="D75:E75"/>
    <mergeCell ref="W75:X75"/>
    <mergeCell ref="T39:U39"/>
    <mergeCell ref="D38:E38"/>
    <mergeCell ref="F38:G38"/>
    <mergeCell ref="D51:E51"/>
    <mergeCell ref="F75:G75"/>
    <mergeCell ref="D37:E37"/>
    <mergeCell ref="F37:G37"/>
    <mergeCell ref="A73:C73"/>
    <mergeCell ref="H36:I36"/>
    <mergeCell ref="A51:C51"/>
    <mergeCell ref="A66:C66"/>
    <mergeCell ref="D66:E66"/>
    <mergeCell ref="A65:C65"/>
    <mergeCell ref="A69:C69"/>
    <mergeCell ref="A71:C71"/>
    <mergeCell ref="D39:E39"/>
    <mergeCell ref="A54:C54"/>
    <mergeCell ref="W76:X76"/>
    <mergeCell ref="A77:C77"/>
    <mergeCell ref="D77:E77"/>
    <mergeCell ref="A76:C76"/>
    <mergeCell ref="D76:E76"/>
    <mergeCell ref="A78:C78"/>
    <mergeCell ref="W78:X78"/>
    <mergeCell ref="F78:G78"/>
    <mergeCell ref="A136:X136"/>
    <mergeCell ref="A135:X135"/>
    <mergeCell ref="J129:X131"/>
    <mergeCell ref="J126:X128"/>
    <mergeCell ref="A125:X125"/>
    <mergeCell ref="D61:E61"/>
    <mergeCell ref="A88:C88"/>
    <mergeCell ref="D84:E84"/>
    <mergeCell ref="D86:E86"/>
    <mergeCell ref="D87:F87"/>
    <mergeCell ref="W5:X6"/>
    <mergeCell ref="V7:X7"/>
    <mergeCell ref="F12:G12"/>
    <mergeCell ref="H12:I12"/>
    <mergeCell ref="J12:K12"/>
    <mergeCell ref="A75:C75"/>
    <mergeCell ref="A58:C58"/>
    <mergeCell ref="A57:C57"/>
    <mergeCell ref="A64:C64"/>
    <mergeCell ref="A47:C47"/>
    <mergeCell ref="A63:C63"/>
    <mergeCell ref="A61:C61"/>
    <mergeCell ref="F30:G30"/>
    <mergeCell ref="H30:I30"/>
    <mergeCell ref="J30:K30"/>
    <mergeCell ref="H31:I31"/>
    <mergeCell ref="J31:K31"/>
    <mergeCell ref="H35:I35"/>
    <mergeCell ref="H34:I34"/>
    <mergeCell ref="J34:K34"/>
    <mergeCell ref="A5:U6"/>
    <mergeCell ref="V5:V6"/>
    <mergeCell ref="T12:U12"/>
    <mergeCell ref="V11:X11"/>
    <mergeCell ref="A13:C13"/>
    <mergeCell ref="D13:E13"/>
    <mergeCell ref="F13:G13"/>
    <mergeCell ref="H13:I13"/>
    <mergeCell ref="J13:K13"/>
    <mergeCell ref="A12:C12"/>
    <mergeCell ref="T13:U13"/>
    <mergeCell ref="D12:E12"/>
    <mergeCell ref="D14:E14"/>
    <mergeCell ref="F14:G14"/>
    <mergeCell ref="H14:I14"/>
    <mergeCell ref="J14:K14"/>
    <mergeCell ref="L14:M14"/>
    <mergeCell ref="T14:U14"/>
    <mergeCell ref="L12:M12"/>
    <mergeCell ref="L13:M13"/>
    <mergeCell ref="D15:E15"/>
    <mergeCell ref="F15:G15"/>
    <mergeCell ref="H15:I15"/>
    <mergeCell ref="J15:K15"/>
    <mergeCell ref="L15:M15"/>
    <mergeCell ref="T15:U15"/>
    <mergeCell ref="D16:E16"/>
    <mergeCell ref="F16:G16"/>
    <mergeCell ref="H16:I16"/>
    <mergeCell ref="J16:K16"/>
    <mergeCell ref="L16:M16"/>
    <mergeCell ref="T16:U16"/>
    <mergeCell ref="N16:O16"/>
    <mergeCell ref="P16:Q16"/>
    <mergeCell ref="P17:Q17"/>
    <mergeCell ref="N18:O18"/>
    <mergeCell ref="P18:Q18"/>
    <mergeCell ref="T17:U17"/>
    <mergeCell ref="R17:S17"/>
    <mergeCell ref="L18:M18"/>
    <mergeCell ref="D17:E17"/>
    <mergeCell ref="F17:G17"/>
    <mergeCell ref="H17:I17"/>
    <mergeCell ref="J17:K17"/>
    <mergeCell ref="L17:M17"/>
    <mergeCell ref="N17:O17"/>
    <mergeCell ref="D23:E23"/>
    <mergeCell ref="F23:G23"/>
    <mergeCell ref="H23:I23"/>
    <mergeCell ref="J23:K23"/>
    <mergeCell ref="L23:M23"/>
    <mergeCell ref="R30:S30"/>
    <mergeCell ref="R23:S23"/>
    <mergeCell ref="L30:M30"/>
    <mergeCell ref="P26:Q26"/>
    <mergeCell ref="R26:S26"/>
    <mergeCell ref="L31:M31"/>
    <mergeCell ref="T31:U31"/>
    <mergeCell ref="T32:U32"/>
    <mergeCell ref="H32:I32"/>
    <mergeCell ref="R31:S31"/>
    <mergeCell ref="J32:K32"/>
    <mergeCell ref="L32:M32"/>
    <mergeCell ref="L34:M34"/>
    <mergeCell ref="H33:I33"/>
    <mergeCell ref="J33:K33"/>
    <mergeCell ref="L33:M33"/>
    <mergeCell ref="J35:K35"/>
    <mergeCell ref="L35:M35"/>
    <mergeCell ref="J37:K37"/>
    <mergeCell ref="L37:M37"/>
    <mergeCell ref="T37:U37"/>
    <mergeCell ref="J36:K36"/>
    <mergeCell ref="L36:M36"/>
    <mergeCell ref="T36:U36"/>
    <mergeCell ref="N36:O36"/>
    <mergeCell ref="F39:G39"/>
    <mergeCell ref="T40:U40"/>
    <mergeCell ref="J39:K39"/>
    <mergeCell ref="D41:E41"/>
    <mergeCell ref="F41:G41"/>
    <mergeCell ref="L41:M41"/>
    <mergeCell ref="T41:U41"/>
    <mergeCell ref="H41:I41"/>
    <mergeCell ref="N39:O39"/>
    <mergeCell ref="P40:Q40"/>
    <mergeCell ref="D49:E49"/>
    <mergeCell ref="D42:E42"/>
    <mergeCell ref="F42:G42"/>
    <mergeCell ref="D45:E45"/>
    <mergeCell ref="F45:G45"/>
    <mergeCell ref="D46:E46"/>
    <mergeCell ref="D47:E47"/>
    <mergeCell ref="D48:E48"/>
    <mergeCell ref="D56:E56"/>
    <mergeCell ref="D57:E57"/>
    <mergeCell ref="D58:E58"/>
    <mergeCell ref="D60:E60"/>
    <mergeCell ref="D50:E50"/>
    <mergeCell ref="D52:E52"/>
    <mergeCell ref="D53:E53"/>
    <mergeCell ref="D54:E54"/>
    <mergeCell ref="D55:E55"/>
    <mergeCell ref="D62:E62"/>
    <mergeCell ref="F62:U62"/>
    <mergeCell ref="D63:E63"/>
    <mergeCell ref="F63:U63"/>
    <mergeCell ref="D64:E64"/>
    <mergeCell ref="F64:U64"/>
    <mergeCell ref="D65:E65"/>
    <mergeCell ref="F65:U65"/>
    <mergeCell ref="D67:E67"/>
    <mergeCell ref="F67:U67"/>
    <mergeCell ref="F76:G76"/>
    <mergeCell ref="F72:G72"/>
    <mergeCell ref="J69:K69"/>
    <mergeCell ref="F70:G70"/>
    <mergeCell ref="F73:G73"/>
    <mergeCell ref="F74:G74"/>
    <mergeCell ref="G90:I90"/>
    <mergeCell ref="D73:E73"/>
    <mergeCell ref="D74:E74"/>
    <mergeCell ref="D83:U83"/>
    <mergeCell ref="H69:I69"/>
    <mergeCell ref="F69:G69"/>
    <mergeCell ref="H80:U80"/>
    <mergeCell ref="H81:U81"/>
    <mergeCell ref="J71:K71"/>
    <mergeCell ref="A132:I132"/>
    <mergeCell ref="A133:I133"/>
    <mergeCell ref="B134:I134"/>
    <mergeCell ref="A95:C95"/>
    <mergeCell ref="D95:E95"/>
    <mergeCell ref="F95:G95"/>
    <mergeCell ref="H95:I95"/>
    <mergeCell ref="F96:G96"/>
    <mergeCell ref="H96:I96"/>
    <mergeCell ref="D100:E100"/>
    <mergeCell ref="W92:X92"/>
    <mergeCell ref="A127:I127"/>
    <mergeCell ref="A128:I128"/>
    <mergeCell ref="B126:I126"/>
    <mergeCell ref="H93:I93"/>
    <mergeCell ref="J93:K93"/>
    <mergeCell ref="L93:M93"/>
    <mergeCell ref="J94:K94"/>
    <mergeCell ref="D96:E96"/>
    <mergeCell ref="F100:G100"/>
    <mergeCell ref="A131:I131"/>
    <mergeCell ref="D88:F88"/>
    <mergeCell ref="W73:X73"/>
    <mergeCell ref="W74:X74"/>
    <mergeCell ref="H99:I100"/>
    <mergeCell ref="V93:V94"/>
    <mergeCell ref="H94:I94"/>
    <mergeCell ref="W88:X88"/>
    <mergeCell ref="W89:X89"/>
    <mergeCell ref="W90:X90"/>
    <mergeCell ref="A129:I129"/>
    <mergeCell ref="A130:I130"/>
    <mergeCell ref="T93:U94"/>
    <mergeCell ref="D94:E94"/>
    <mergeCell ref="F94:G94"/>
    <mergeCell ref="D101:E101"/>
    <mergeCell ref="D93:E93"/>
    <mergeCell ref="D97:E97"/>
    <mergeCell ref="H102:I102"/>
    <mergeCell ref="J101:U104"/>
    <mergeCell ref="W49:X49"/>
    <mergeCell ref="W50:X50"/>
    <mergeCell ref="A144:T144"/>
    <mergeCell ref="W72:X72"/>
    <mergeCell ref="W83:X83"/>
    <mergeCell ref="W87:X87"/>
    <mergeCell ref="W60:X60"/>
    <mergeCell ref="A142:D142"/>
    <mergeCell ref="E142:I142"/>
    <mergeCell ref="J132:X134"/>
    <mergeCell ref="W47:X47"/>
    <mergeCell ref="L42:M42"/>
    <mergeCell ref="T42:U42"/>
    <mergeCell ref="L45:M45"/>
    <mergeCell ref="T45:U45"/>
    <mergeCell ref="W48:X48"/>
    <mergeCell ref="W46:X46"/>
    <mergeCell ref="R42:S42"/>
    <mergeCell ref="R45:S45"/>
    <mergeCell ref="R43:S43"/>
    <mergeCell ref="W38:X38"/>
    <mergeCell ref="W41:X41"/>
    <mergeCell ref="W42:X42"/>
    <mergeCell ref="W45:X45"/>
    <mergeCell ref="J41:K41"/>
    <mergeCell ref="J42:K42"/>
    <mergeCell ref="L38:M38"/>
    <mergeCell ref="T38:U38"/>
    <mergeCell ref="R39:S39"/>
    <mergeCell ref="J38:K38"/>
    <mergeCell ref="W39:X39"/>
    <mergeCell ref="H40:I40"/>
    <mergeCell ref="J40:K40"/>
    <mergeCell ref="W37:X37"/>
    <mergeCell ref="W40:X40"/>
    <mergeCell ref="L39:M39"/>
    <mergeCell ref="H38:I38"/>
    <mergeCell ref="H39:I39"/>
    <mergeCell ref="R40:S40"/>
    <mergeCell ref="R38:S38"/>
    <mergeCell ref="W31:X31"/>
    <mergeCell ref="W33:X33"/>
    <mergeCell ref="W34:X34"/>
    <mergeCell ref="W35:X35"/>
    <mergeCell ref="W13:X13"/>
    <mergeCell ref="W14:X14"/>
    <mergeCell ref="W15:X15"/>
    <mergeCell ref="W16:X16"/>
    <mergeCell ref="W17:X17"/>
    <mergeCell ref="W18:X18"/>
    <mergeCell ref="W69:X69"/>
    <mergeCell ref="W54:X54"/>
    <mergeCell ref="W55:X55"/>
    <mergeCell ref="W56:X56"/>
    <mergeCell ref="W57:X57"/>
    <mergeCell ref="W58:X58"/>
    <mergeCell ref="W61:X61"/>
    <mergeCell ref="W68:X68"/>
    <mergeCell ref="W62:X62"/>
    <mergeCell ref="W63:X63"/>
    <mergeCell ref="W64:X64"/>
    <mergeCell ref="W65:X65"/>
    <mergeCell ref="W52:X52"/>
    <mergeCell ref="W53:X53"/>
    <mergeCell ref="W67:X67"/>
    <mergeCell ref="F101:G101"/>
    <mergeCell ref="H101:I101"/>
    <mergeCell ref="W70:X70"/>
    <mergeCell ref="W84:X84"/>
    <mergeCell ref="F93:G93"/>
    <mergeCell ref="D104:E104"/>
    <mergeCell ref="F104:G104"/>
    <mergeCell ref="H104:I104"/>
    <mergeCell ref="D99:E99"/>
    <mergeCell ref="T97:U97"/>
    <mergeCell ref="F103:G103"/>
    <mergeCell ref="D102:E102"/>
    <mergeCell ref="F102:G102"/>
    <mergeCell ref="J98:K98"/>
    <mergeCell ref="L98:M98"/>
    <mergeCell ref="T95:U95"/>
    <mergeCell ref="W104:X104"/>
    <mergeCell ref="V99:V100"/>
    <mergeCell ref="W97:X97"/>
    <mergeCell ref="T98:U98"/>
    <mergeCell ref="W98:X98"/>
    <mergeCell ref="W99:X100"/>
    <mergeCell ref="T96:U96"/>
    <mergeCell ref="W103:X103"/>
    <mergeCell ref="A102:C102"/>
    <mergeCell ref="A101:C101"/>
    <mergeCell ref="H103:I103"/>
    <mergeCell ref="D103:E103"/>
    <mergeCell ref="F99:G99"/>
    <mergeCell ref="A96:C96"/>
    <mergeCell ref="A93:C94"/>
    <mergeCell ref="A99:C100"/>
    <mergeCell ref="W101:X101"/>
    <mergeCell ref="W102:X102"/>
    <mergeCell ref="W95:X95"/>
    <mergeCell ref="W96:X96"/>
    <mergeCell ref="W93:X94"/>
    <mergeCell ref="A98:C98"/>
    <mergeCell ref="D98:E98"/>
    <mergeCell ref="A97:C97"/>
    <mergeCell ref="A92:C92"/>
    <mergeCell ref="A89:C89"/>
    <mergeCell ref="A68:C68"/>
    <mergeCell ref="A67:C67"/>
    <mergeCell ref="A62:C62"/>
    <mergeCell ref="D68:E68"/>
    <mergeCell ref="D79:E79"/>
    <mergeCell ref="D81:E81"/>
    <mergeCell ref="D69:E69"/>
    <mergeCell ref="D70:E70"/>
    <mergeCell ref="A60:C60"/>
    <mergeCell ref="A86:C86"/>
    <mergeCell ref="A90:C90"/>
    <mergeCell ref="A87:C87"/>
    <mergeCell ref="A70:C70"/>
    <mergeCell ref="A49:C49"/>
    <mergeCell ref="A79:C79"/>
    <mergeCell ref="A81:C81"/>
    <mergeCell ref="A56:C56"/>
    <mergeCell ref="A55:C55"/>
    <mergeCell ref="A48:C48"/>
    <mergeCell ref="A53:C53"/>
    <mergeCell ref="A46:C46"/>
    <mergeCell ref="A40:C40"/>
    <mergeCell ref="A37:C37"/>
    <mergeCell ref="A39:C39"/>
    <mergeCell ref="A50:C50"/>
    <mergeCell ref="A42:C42"/>
    <mergeCell ref="A52:C52"/>
    <mergeCell ref="A38:C38"/>
    <mergeCell ref="A45:C45"/>
    <mergeCell ref="A34:C34"/>
    <mergeCell ref="A33:C33"/>
    <mergeCell ref="A41:C41"/>
    <mergeCell ref="A17:C17"/>
    <mergeCell ref="A30:C30"/>
    <mergeCell ref="A20:C20"/>
    <mergeCell ref="A35:C35"/>
    <mergeCell ref="A19:C19"/>
    <mergeCell ref="A23:C23"/>
    <mergeCell ref="A16:C16"/>
    <mergeCell ref="A18:C18"/>
    <mergeCell ref="F35:G35"/>
    <mergeCell ref="D33:E33"/>
    <mergeCell ref="F33:G33"/>
    <mergeCell ref="D34:E34"/>
    <mergeCell ref="F34:G34"/>
    <mergeCell ref="D30:E30"/>
    <mergeCell ref="D18:E18"/>
    <mergeCell ref="D31:E31"/>
    <mergeCell ref="F31:G31"/>
    <mergeCell ref="A36:C36"/>
    <mergeCell ref="D36:E36"/>
    <mergeCell ref="F36:G36"/>
    <mergeCell ref="A32:C32"/>
    <mergeCell ref="D32:E32"/>
    <mergeCell ref="F32:G32"/>
    <mergeCell ref="D35:E35"/>
    <mergeCell ref="F18:G18"/>
    <mergeCell ref="H18:I18"/>
    <mergeCell ref="J18:K18"/>
    <mergeCell ref="A15:C15"/>
    <mergeCell ref="A14:C14"/>
    <mergeCell ref="H45:I45"/>
    <mergeCell ref="H42:I42"/>
    <mergeCell ref="D40:E40"/>
    <mergeCell ref="F40:G40"/>
    <mergeCell ref="A31:C31"/>
    <mergeCell ref="D19:E19"/>
    <mergeCell ref="F19:G19"/>
    <mergeCell ref="H19:I19"/>
    <mergeCell ref="J19:K19"/>
    <mergeCell ref="L19:M19"/>
    <mergeCell ref="D20:E20"/>
    <mergeCell ref="F20:G20"/>
    <mergeCell ref="H20:I20"/>
    <mergeCell ref="J20:K20"/>
    <mergeCell ref="L20:M20"/>
    <mergeCell ref="A21:C21"/>
    <mergeCell ref="D21:E21"/>
    <mergeCell ref="F21:G21"/>
    <mergeCell ref="H21:I21"/>
    <mergeCell ref="J21:K21"/>
    <mergeCell ref="L21:M21"/>
    <mergeCell ref="A105:C106"/>
    <mergeCell ref="D105:G105"/>
    <mergeCell ref="H105:K105"/>
    <mergeCell ref="L105:U106"/>
    <mergeCell ref="V105:V106"/>
    <mergeCell ref="A22:C22"/>
    <mergeCell ref="D22:E22"/>
    <mergeCell ref="F22:G22"/>
    <mergeCell ref="H22:I22"/>
    <mergeCell ref="J22:K22"/>
    <mergeCell ref="Y94:Y95"/>
    <mergeCell ref="D106:G106"/>
    <mergeCell ref="H106:K106"/>
    <mergeCell ref="A107:C107"/>
    <mergeCell ref="D107:G107"/>
    <mergeCell ref="H107:K107"/>
    <mergeCell ref="L107:U107"/>
    <mergeCell ref="A104:C104"/>
    <mergeCell ref="A103:C103"/>
    <mergeCell ref="W105:X106"/>
    <mergeCell ref="A108:C108"/>
    <mergeCell ref="D108:G108"/>
    <mergeCell ref="H108:K108"/>
    <mergeCell ref="L108:U108"/>
    <mergeCell ref="A109:C109"/>
    <mergeCell ref="D109:G109"/>
    <mergeCell ref="H109:K109"/>
    <mergeCell ref="L109:U109"/>
    <mergeCell ref="D110:G110"/>
    <mergeCell ref="H110:K110"/>
    <mergeCell ref="A111:C111"/>
    <mergeCell ref="D111:G111"/>
    <mergeCell ref="H111:K111"/>
    <mergeCell ref="D112:G112"/>
    <mergeCell ref="H112:K112"/>
    <mergeCell ref="A112:C112"/>
    <mergeCell ref="A110:C110"/>
    <mergeCell ref="A113:C113"/>
    <mergeCell ref="D113:G113"/>
    <mergeCell ref="H113:K113"/>
    <mergeCell ref="F116:G116"/>
    <mergeCell ref="H116:I116"/>
    <mergeCell ref="A114:C114"/>
    <mergeCell ref="D114:G114"/>
    <mergeCell ref="H114:K114"/>
    <mergeCell ref="L114:U114"/>
    <mergeCell ref="A115:C116"/>
    <mergeCell ref="D115:E115"/>
    <mergeCell ref="F115:G115"/>
    <mergeCell ref="H115:I115"/>
    <mergeCell ref="J115:K115"/>
    <mergeCell ref="D116:E116"/>
    <mergeCell ref="J116:K116"/>
    <mergeCell ref="D119:E119"/>
    <mergeCell ref="F119:G119"/>
    <mergeCell ref="H119:I119"/>
    <mergeCell ref="J119:K119"/>
    <mergeCell ref="A117:C117"/>
    <mergeCell ref="D117:E117"/>
    <mergeCell ref="F117:G117"/>
    <mergeCell ref="H117:I117"/>
    <mergeCell ref="J117:K117"/>
    <mergeCell ref="J120:K120"/>
    <mergeCell ref="A121:C121"/>
    <mergeCell ref="D121:F121"/>
    <mergeCell ref="G121:U121"/>
    <mergeCell ref="A118:C118"/>
    <mergeCell ref="D118:E118"/>
    <mergeCell ref="F118:G118"/>
    <mergeCell ref="H118:I118"/>
    <mergeCell ref="J118:K118"/>
    <mergeCell ref="A119:C119"/>
    <mergeCell ref="A123:C123"/>
    <mergeCell ref="D123:F123"/>
    <mergeCell ref="G123:U123"/>
    <mergeCell ref="A120:C120"/>
    <mergeCell ref="D120:E120"/>
    <mergeCell ref="W119:X119"/>
    <mergeCell ref="W123:X123"/>
    <mergeCell ref="W121:X121"/>
    <mergeCell ref="F120:G120"/>
    <mergeCell ref="H120:I120"/>
    <mergeCell ref="W124:X124"/>
    <mergeCell ref="W122:X122"/>
    <mergeCell ref="W107:X107"/>
    <mergeCell ref="W108:X108"/>
    <mergeCell ref="W109:X109"/>
    <mergeCell ref="W110:X110"/>
    <mergeCell ref="W111:X111"/>
    <mergeCell ref="W114:X114"/>
    <mergeCell ref="W117:X117"/>
    <mergeCell ref="W118:X118"/>
    <mergeCell ref="F68:G68"/>
    <mergeCell ref="H68:I68"/>
    <mergeCell ref="J68:K68"/>
    <mergeCell ref="A124:C124"/>
    <mergeCell ref="D124:F124"/>
    <mergeCell ref="G124:U124"/>
    <mergeCell ref="A122:C122"/>
    <mergeCell ref="D122:F122"/>
    <mergeCell ref="G122:U122"/>
    <mergeCell ref="F98:G98"/>
    <mergeCell ref="W120:X120"/>
    <mergeCell ref="W21:X21"/>
    <mergeCell ref="W22:X22"/>
    <mergeCell ref="T19:U19"/>
    <mergeCell ref="W20:X20"/>
    <mergeCell ref="T34:U34"/>
    <mergeCell ref="T33:U33"/>
    <mergeCell ref="T35:U35"/>
    <mergeCell ref="W113:X113"/>
    <mergeCell ref="W112:X112"/>
    <mergeCell ref="W30:X30"/>
    <mergeCell ref="R12:S12"/>
    <mergeCell ref="R13:S13"/>
    <mergeCell ref="R14:S14"/>
    <mergeCell ref="R15:S15"/>
    <mergeCell ref="R16:S16"/>
    <mergeCell ref="W19:X19"/>
    <mergeCell ref="W23:X23"/>
    <mergeCell ref="T23:U23"/>
    <mergeCell ref="T30:U30"/>
    <mergeCell ref="H37:I37"/>
    <mergeCell ref="V10:X10"/>
    <mergeCell ref="W12:X12"/>
    <mergeCell ref="R34:S34"/>
    <mergeCell ref="R35:S35"/>
    <mergeCell ref="L22:M22"/>
    <mergeCell ref="R19:S19"/>
    <mergeCell ref="R18:S18"/>
    <mergeCell ref="R33:S33"/>
    <mergeCell ref="T18:U18"/>
    <mergeCell ref="J45:K45"/>
    <mergeCell ref="L40:M40"/>
    <mergeCell ref="F77:G77"/>
    <mergeCell ref="D92:F92"/>
    <mergeCell ref="H70:I70"/>
    <mergeCell ref="J70:K70"/>
    <mergeCell ref="D89:F89"/>
    <mergeCell ref="G89:I89"/>
    <mergeCell ref="D90:F90"/>
    <mergeCell ref="D78:E78"/>
    <mergeCell ref="G92:I92"/>
    <mergeCell ref="L95:M95"/>
    <mergeCell ref="J95:K95"/>
    <mergeCell ref="L94:M94"/>
    <mergeCell ref="L96:M96"/>
    <mergeCell ref="J96:K96"/>
    <mergeCell ref="R93:S94"/>
    <mergeCell ref="R95:S95"/>
    <mergeCell ref="R96:S96"/>
    <mergeCell ref="R97:S97"/>
    <mergeCell ref="R98:S98"/>
    <mergeCell ref="F97:G97"/>
    <mergeCell ref="H97:I97"/>
    <mergeCell ref="J97:K97"/>
    <mergeCell ref="L97:M97"/>
    <mergeCell ref="H98:I98"/>
    <mergeCell ref="W79:X79"/>
    <mergeCell ref="H78:U78"/>
    <mergeCell ref="H79:U79"/>
    <mergeCell ref="A82:C82"/>
    <mergeCell ref="D82:E82"/>
    <mergeCell ref="W82:X82"/>
    <mergeCell ref="H82:U82"/>
    <mergeCell ref="A80:C80"/>
    <mergeCell ref="D80:E80"/>
    <mergeCell ref="W80:X80"/>
    <mergeCell ref="W81:X81"/>
    <mergeCell ref="N23:O23"/>
    <mergeCell ref="P23:Q23"/>
    <mergeCell ref="N38:O38"/>
    <mergeCell ref="P38:Q38"/>
    <mergeCell ref="A43:C43"/>
    <mergeCell ref="D43:E43"/>
    <mergeCell ref="F43:G43"/>
    <mergeCell ref="H43:I43"/>
    <mergeCell ref="J43:K43"/>
    <mergeCell ref="W43:X43"/>
    <mergeCell ref="A44:C44"/>
    <mergeCell ref="D44:E44"/>
    <mergeCell ref="F44:G44"/>
    <mergeCell ref="H44:I44"/>
    <mergeCell ref="J44:K44"/>
    <mergeCell ref="L44:M44"/>
    <mergeCell ref="R44:S44"/>
    <mergeCell ref="T44:U44"/>
    <mergeCell ref="P41:Q41"/>
    <mergeCell ref="N42:O42"/>
    <mergeCell ref="P42:Q42"/>
    <mergeCell ref="T43:U43"/>
    <mergeCell ref="R41:S41"/>
    <mergeCell ref="L43:M43"/>
    <mergeCell ref="P45:Q45"/>
    <mergeCell ref="N30:O30"/>
    <mergeCell ref="P30:Q30"/>
    <mergeCell ref="N31:O31"/>
    <mergeCell ref="P31:Q31"/>
    <mergeCell ref="N32:O32"/>
    <mergeCell ref="N33:O33"/>
    <mergeCell ref="P33:Q33"/>
    <mergeCell ref="P39:Q39"/>
    <mergeCell ref="N40:O40"/>
    <mergeCell ref="W59:X59"/>
    <mergeCell ref="A85:C85"/>
    <mergeCell ref="D85:E85"/>
    <mergeCell ref="P43:Q43"/>
    <mergeCell ref="N44:O44"/>
    <mergeCell ref="P44:Q44"/>
    <mergeCell ref="N45:O45"/>
    <mergeCell ref="A59:C59"/>
    <mergeCell ref="D59:E59"/>
    <mergeCell ref="N43:O43"/>
    <mergeCell ref="P20:U22"/>
    <mergeCell ref="P32:S32"/>
    <mergeCell ref="P36:S36"/>
    <mergeCell ref="N34:O34"/>
    <mergeCell ref="P34:Q34"/>
    <mergeCell ref="N35:O35"/>
    <mergeCell ref="P35:Q35"/>
    <mergeCell ref="T26:U26"/>
    <mergeCell ref="N26:O26"/>
    <mergeCell ref="N93:O94"/>
    <mergeCell ref="N95:O95"/>
    <mergeCell ref="N96:O96"/>
    <mergeCell ref="N97:O97"/>
    <mergeCell ref="N98:O98"/>
    <mergeCell ref="N20:O20"/>
    <mergeCell ref="N21:O21"/>
    <mergeCell ref="N22:O22"/>
    <mergeCell ref="N41:O41"/>
  </mergeCells>
  <phoneticPr fontId="5" type="noConversion"/>
  <printOptions horizontalCentered="1" verticalCentered="1"/>
  <pageMargins left="0.11811023622047245" right="0.11811023622047245" top="0.11811023622047245" bottom="0" header="0.11811023622047245" footer="0"/>
  <pageSetup paperSize="9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3" shapeId="3074" r:id="rId4">
          <objectPr defaultSize="0" autoPict="0" r:id="rId5">
            <anchor moveWithCells="1" sizeWithCells="1">
              <from>
                <xdr:col>0</xdr:col>
                <xdr:colOff>0</xdr:colOff>
                <xdr:row>6</xdr:row>
                <xdr:rowOff>95250</xdr:rowOff>
              </from>
              <to>
                <xdr:col>0</xdr:col>
                <xdr:colOff>0</xdr:colOff>
                <xdr:row>9</xdr:row>
                <xdr:rowOff>28575</xdr:rowOff>
              </to>
            </anchor>
          </objectPr>
        </oleObject>
      </mc:Choice>
      <mc:Fallback>
        <oleObject progId="CorelDRAW.Graphic.13" shapeId="30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Pedido</vt:lpstr>
      <vt:lpstr>ICMS ST SP</vt:lpstr>
      <vt:lpstr>ICMS ST RS</vt:lpstr>
      <vt:lpstr>ICMS ST PR</vt:lpstr>
      <vt:lpstr>ICMS ST SC</vt:lpstr>
      <vt:lpstr>ICMS ST-MG</vt:lpstr>
      <vt:lpstr>ICMS ST -DF</vt:lpstr>
      <vt:lpstr>ICMS-ST RJ</vt:lpstr>
      <vt:lpstr>CONFERENCIA DE PEDIDO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cp:lastPrinted>2016-03-08T18:56:15Z</cp:lastPrinted>
  <dcterms:created xsi:type="dcterms:W3CDTF">2009-07-28T14:20:33Z</dcterms:created>
  <dcterms:modified xsi:type="dcterms:W3CDTF">2016-07-19T18:59:53Z</dcterms:modified>
</cp:coreProperties>
</file>